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4\November 2024\"/>
    </mc:Choice>
  </mc:AlternateContent>
  <xr:revisionPtr revIDLastSave="0" documentId="13_ncr:1_{F42C98DF-3628-42E5-B715-0B3B03DB6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23" i="3" l="1"/>
  <c r="CP23" i="3"/>
  <c r="CQ23" i="3"/>
  <c r="CR23" i="3"/>
  <c r="CS23" i="3"/>
  <c r="CT23" i="3"/>
  <c r="CU23" i="3"/>
  <c r="CV23" i="3"/>
  <c r="CW23" i="3" l="1"/>
  <c r="BX23" i="3" l="1"/>
  <c r="BY23" i="3"/>
  <c r="BZ23" i="3"/>
  <c r="CA23" i="3"/>
  <c r="CB23" i="3"/>
  <c r="CC23" i="3"/>
  <c r="CD23" i="3"/>
  <c r="CE23" i="3"/>
  <c r="CF23" i="3"/>
  <c r="CI23" i="3" l="1"/>
  <c r="CH23" i="3"/>
  <c r="CG23" i="3"/>
  <c r="BL23" i="3"/>
  <c r="CL23" i="3" l="1"/>
  <c r="CM23" i="3"/>
  <c r="CN23" i="3"/>
  <c r="CO23" i="3"/>
</calcChain>
</file>

<file path=xl/sharedStrings.xml><?xml version="1.0" encoding="utf-8"?>
<sst xmlns="http://schemas.openxmlformats.org/spreadsheetml/2006/main" count="227" uniqueCount="227">
  <si>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</si>
  <si>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</si>
  <si>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</si>
  <si>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</si>
  <si>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</si>
  <si>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</si>
  <si>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</si>
  <si>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</si>
  <si>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</si>
  <si>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</si>
  <si>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</si>
  <si>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</si>
  <si>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</si>
  <si>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</si>
  <si>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</si>
  <si>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</si>
  <si>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</si>
  <si>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</si>
  <si>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</si>
  <si>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</si>
  <si>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</si>
  <si>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</si>
  <si>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</si>
  <si>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</si>
  <si>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</si>
  <si>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</si>
  <si>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</si>
  <si>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</si>
  <si>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</si>
  <si>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</si>
  <si>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</si>
  <si>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</si>
  <si>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</si>
  <si>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</si>
  <si>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</si>
  <si>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</si>
  <si>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</si>
  <si>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</si>
  <si>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</si>
  <si>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</si>
  <si>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</si>
  <si>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</si>
  <si>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</si>
  <si>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</si>
  <si>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</si>
  <si>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</si>
  <si>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</si>
  <si>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</si>
  <si>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</si>
  <si>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</si>
  <si>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</si>
  <si>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</si>
  <si>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</si>
  <si>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</si>
  <si>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</si>
  <si>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</si>
  <si>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</si>
  <si>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</si>
  <si>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</si>
  <si>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</si>
  <si>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</si>
  <si>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</si>
  <si>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</si>
  <si>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</si>
  <si>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</si>
  <si>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</si>
  <si>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</si>
  <si>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</si>
  <si>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</si>
  <si>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</si>
  <si>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</si>
  <si>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</si>
  <si>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</si>
  <si>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</si>
  <si>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</si>
  <si>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</si>
  <si>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</si>
  <si>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</si>
  <si>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</si>
  <si>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</si>
  <si>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</si>
  <si>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</si>
  <si>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</si>
  <si>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</si>
  <si>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</si>
  <si>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</si>
  <si>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</si>
  <si>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</si>
  <si>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</si>
  <si>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</si>
  <si>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</si>
  <si>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</si>
  <si>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</si>
  <si>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</si>
  <si>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</si>
  <si>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</si>
  <si>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</si>
  <si>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</si>
  <si>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</si>
  <si>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</si>
  <si>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</si>
  <si>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</si>
  <si>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</si>
  <si>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</si>
  <si>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</si>
  <si>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</si>
  <si>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</si>
  <si>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</si>
  <si>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</si>
  <si>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</si>
  <si>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</si>
  <si>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</si>
  <si>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</si>
  <si>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</si>
  <si>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</si>
  <si>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</si>
  <si>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</si>
  <si>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</si>
  <si>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</si>
  <si>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</si>
  <si>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</si>
  <si>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</si>
  <si>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</si>
  <si>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</si>
  <si>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</si>
  <si>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</si>
  <si>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</si>
  <si>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</si>
  <si>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</si>
  <si>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</si>
  <si>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</si>
  <si>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</si>
  <si>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</si>
  <si>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</si>
  <si>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</si>
  <si>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</si>
  <si>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</si>
  <si>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</si>
  <si>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</si>
  <si>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</si>
  <si>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</si>
  <si>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</si>
  <si>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</si>
  <si>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</si>
  <si>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</si>
  <si>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</si>
  <si>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</si>
  <si>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</si>
  <si>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</si>
  <si>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</si>
  <si>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</si>
  <si>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</si>
  <si>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</si>
  <si>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</si>
  <si>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</si>
  <si>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</si>
  <si>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</si>
  <si>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</si>
  <si>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</si>
  <si>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</si>
  <si>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</si>
  <si>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</si>
  <si>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</si>
  <si>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</si>
  <si>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</si>
  <si>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</si>
  <si>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</si>
  <si>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</si>
  <si>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</si>
  <si>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</si>
  <si>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</si>
  <si>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</si>
  <si>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</si>
  <si>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</si>
  <si>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</si>
  <si>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</si>
  <si>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</si>
  <si>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</si>
  <si>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</si>
  <si>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</si>
  <si>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</si>
  <si>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</si>
  <si>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</si>
  <si>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</si>
  <si>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</si>
  <si>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</si>
  <si>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</si>
  <si>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</si>
  <si>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</si>
  <si>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</si>
  <si>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</si>
  <si>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</si>
  <si>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</si>
  <si>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</si>
  <si>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</si>
  <si>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</si>
  <si>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</si>
  <si>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</si>
  <si>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</si>
  <si>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</si>
  <si>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</si>
  <si>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</si>
  <si>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</si>
  <si>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</si>
  <si>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</si>
  <si>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</si>
  <si>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</si>
  <si>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</si>
  <si>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</si>
  <si>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</si>
  <si>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</si>
  <si>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</si>
  <si>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</si>
  <si>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</si>
  <si>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</si>
  <si>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</si>
  <si>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</si>
  <si>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</si>
  <si>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</si>
  <si>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  </t>
  </si>
  <si>
    <t>2024-06</t>
  </si>
  <si>
    <t>Principle payments suppliers debt</t>
  </si>
  <si>
    <t>2024-07</t>
  </si>
  <si>
    <t>2024-08</t>
  </si>
  <si>
    <t>2024-09</t>
  </si>
  <si>
    <t>2024-10</t>
  </si>
  <si>
    <t>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</si>
</sst>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50" fillId="0" borderId="0" xfId="7" applyNumberFormat="1" applyFont="1" applyFill="1" applyAlignment="1"/>
    <xf numFmtId="171" fontId="47" fillId="0" borderId="0" xfId="7" applyNumberFormat="1" applyFont="1" applyFill="1"/>
    <xf numFmtId="171" fontId="50" fillId="0" borderId="0" xfId="7" applyNumberFormat="1" applyFont="1" applyFill="1" applyAlignment="1">
      <alignment horizontal="right"/>
    </xf>
    <xf numFmtId="171" fontId="49" fillId="0" borderId="0" xfId="7" applyNumberFormat="1" applyFont="1" applyFill="1"/>
    <xf numFmtId="171" fontId="51" fillId="0" borderId="0" xfId="7" applyNumberFormat="1" applyFont="1" applyFill="1"/>
    <xf numFmtId="171" fontId="49" fillId="0" borderId="0" xfId="7" applyNumberFormat="1" applyFont="1" applyFill="1" applyBorder="1"/>
    <xf numFmtId="0" fontId="9" fillId="0" borderId="0" xfId="0" applyFont="1" applyFill="1"/>
    <xf numFmtId="167" fontId="4" fillId="0" borderId="0" xfId="1" applyNumberFormat="1" applyFont="1" applyFill="1" applyAlignment="1">
      <alignment horizontal="left" vertical="top" wrapText="1"/>
    </xf>
    <xf numFmtId="169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46" fillId="0" borderId="0" xfId="0" applyFont="1" applyFill="1"/>
    <xf numFmtId="174" fontId="47" fillId="0" borderId="0" xfId="3" applyNumberFormat="1" applyFont="1" applyFill="1"/>
    <xf numFmtId="170" fontId="3" fillId="0" borderId="0" xfId="1" applyNumberFormat="1" applyFont="1" applyFill="1"/>
    <xf numFmtId="170" fontId="3" fillId="0" borderId="0" xfId="1" applyNumberFormat="1" applyFont="1" applyFill="1" applyAlignment="1">
      <alignment horizontal="left"/>
    </xf>
    <xf numFmtId="0" fontId="1" fillId="0" borderId="0" xfId="1" applyFill="1"/>
    <xf numFmtId="167" fontId="45" fillId="0" borderId="0" xfId="1" applyNumberFormat="1" applyFont="1" applyFill="1" applyAlignment="1">
      <alignment horizontal="left"/>
    </xf>
    <xf numFmtId="167" fontId="1" fillId="0" borderId="0" xfId="1" applyNumberFormat="1" applyFill="1"/>
    <xf numFmtId="0" fontId="45" fillId="0" borderId="0" xfId="1" applyFont="1" applyFill="1"/>
    <xf numFmtId="0" fontId="1" fillId="0" borderId="0" xfId="1" applyFill="1" applyAlignment="1">
      <alignment horizontal="left"/>
    </xf>
    <xf numFmtId="171" fontId="0" fillId="0" borderId="0" xfId="7" applyNumberFormat="1" applyFont="1" applyFill="1"/>
    <xf numFmtId="175" fontId="6" fillId="0" borderId="0" xfId="126" applyNumberFormat="1" applyFont="1" applyFill="1"/>
    <xf numFmtId="170" fontId="4" fillId="0" borderId="0" xfId="1" applyNumberFormat="1" applyFont="1" applyFill="1" applyAlignment="1">
      <alignment horizontal="left"/>
    </xf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H127"/>
  <sheetViews>
    <sheetView tabSelected="1" topLeftCell="A4" zoomScale="120" zoomScaleNormal="120" zoomScaleSheetLayoutView="70" workbookViewId="0">
      <pane xSplit="3" ySplit="7" topLeftCell="CV11" activePane="bottomRight" state="frozen"/>
      <selection activeCell="A4" sqref="A4"/>
      <selection pane="topRight" activeCell="D4" sqref="D4"/>
      <selection pane="bottomLeft" activeCell="A11" sqref="A11"/>
      <selection pane="bottomRight" activeCell="CW7" sqref="CW7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73.85546875" style="4" bestFit="1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11" width="9.5703125" style="4" bestFit="1" customWidth="1"/>
    <col min="112" max="112" width="9.7109375" style="4" bestFit="1" customWidth="1"/>
    <col min="113" max="16384" width="9.140625" style="4"/>
  </cols>
  <sheetData>
    <row r="2" spans="2:111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1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1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1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111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</row>
    <row r="7" spans="2:111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  <c r="CW7" s="42"/>
      <c r="CX7" s="42"/>
      <c r="CY7" s="42"/>
      <c r="CZ7" s="42"/>
      <c r="DA7" s="42"/>
      <c r="DB7" s="42"/>
      <c r="DC7" s="42"/>
    </row>
    <row r="8" spans="2:111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CO8" s="4" t="s">
        <v>219</v>
      </c>
    </row>
    <row r="9" spans="2:111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11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220</v>
      </c>
      <c r="DC10" s="29" t="s">
        <v>222</v>
      </c>
      <c r="DD10" s="29" t="s">
        <v>223</v>
      </c>
      <c r="DE10" s="29" t="s">
        <v>224</v>
      </c>
      <c r="DF10" s="29" t="s">
        <v>225</v>
      </c>
      <c r="DG10" s="29" t="s">
        <v>226</v>
      </c>
    </row>
    <row r="11" spans="2:111" s="54" customFormat="1" x14ac:dyDescent="0.25">
      <c r="B11" s="50" t="s">
        <v>65</v>
      </c>
      <c r="C11" s="50" t="s">
        <v>18</v>
      </c>
      <c r="D11" s="50" t="s">
        <v>87</v>
      </c>
      <c r="E11" s="53">
        <v>1229.7660000000001</v>
      </c>
      <c r="F11" s="53">
        <v>1230.143</v>
      </c>
      <c r="G11" s="53">
        <v>1247.002</v>
      </c>
      <c r="H11" s="53">
        <v>1305.71</v>
      </c>
      <c r="I11" s="53">
        <v>914.33900000000006</v>
      </c>
      <c r="J11" s="53">
        <v>1035.796</v>
      </c>
      <c r="K11" s="53">
        <v>1033.1969999999999</v>
      </c>
      <c r="L11" s="53">
        <v>1045.221</v>
      </c>
      <c r="M11" s="53">
        <v>1049.338</v>
      </c>
      <c r="N11" s="53">
        <v>1072.576</v>
      </c>
      <c r="O11" s="53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4">
        <v>1987.0857239299571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2084.5120639413281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2198.8384187089214</v>
      </c>
      <c r="BY11" s="30">
        <v>2207.3533098664989</v>
      </c>
      <c r="BZ11" s="30">
        <v>2224.4245277871537</v>
      </c>
      <c r="CA11" s="30">
        <v>2248.7101298522762</v>
      </c>
      <c r="CB11" s="30">
        <v>2250.2068244098523</v>
      </c>
      <c r="CC11" s="30">
        <v>2292.5099307356631</v>
      </c>
      <c r="CD11" s="30">
        <v>2291.6739922312354</v>
      </c>
      <c r="CE11" s="30">
        <v>2282.3309343267451</v>
      </c>
      <c r="CF11" s="30">
        <v>2289.3316464732147</v>
      </c>
      <c r="CG11" s="30">
        <v>2279.5767912157198</v>
      </c>
      <c r="CH11" s="27">
        <v>2274.2672810975878</v>
      </c>
      <c r="CI11" s="27">
        <v>2277.4094894899367</v>
      </c>
      <c r="CJ11" s="27">
        <v>2443.2804929953081</v>
      </c>
      <c r="CK11" s="49">
        <v>2450.4748006632044</v>
      </c>
      <c r="CL11" s="47">
        <v>2433.2471110572992</v>
      </c>
      <c r="CM11" s="47">
        <v>2450.2555400409119</v>
      </c>
      <c r="CN11" s="47">
        <v>2478.9397484562219</v>
      </c>
      <c r="CO11" s="47">
        <v>2459.148626615302</v>
      </c>
      <c r="CP11" s="47">
        <v>2495.3574058461281</v>
      </c>
      <c r="CQ11" s="47">
        <v>2508.5384551785264</v>
      </c>
      <c r="CR11" s="47">
        <v>2505.9549088513968</v>
      </c>
      <c r="CS11" s="47">
        <v>2543.6182463548648</v>
      </c>
      <c r="CT11" s="65">
        <v>2586.7711009419481</v>
      </c>
      <c r="CU11" s="47">
        <v>2648.3891230005452</v>
      </c>
      <c r="CV11" s="47">
        <v>2603.630516851289</v>
      </c>
      <c r="CW11" s="27">
        <v>2600.5279994685625</v>
      </c>
      <c r="CX11" s="27">
        <v>2598.7022530694157</v>
      </c>
      <c r="CY11" s="27">
        <v>2629.9323337821402</v>
      </c>
      <c r="CZ11" s="27">
        <v>2619.8483535333116</v>
      </c>
      <c r="DA11" s="27">
        <v>2625.6553953554853</v>
      </c>
      <c r="DB11" s="27">
        <v>2643.6774012814421</v>
      </c>
      <c r="DC11" s="27">
        <v>2663.0644745234531</v>
      </c>
      <c r="DD11" s="27">
        <v>2674.7092535417396</v>
      </c>
      <c r="DE11" s="27">
        <v>2714.3661431274368</v>
      </c>
      <c r="DF11" s="27">
        <v>2714.0829529644921</v>
      </c>
      <c r="DG11" s="27">
        <v>2674.1892508526103</v>
      </c>
    </row>
    <row r="12" spans="2:111" s="54" customFormat="1" x14ac:dyDescent="0.25">
      <c r="B12" s="50" t="s">
        <v>66</v>
      </c>
      <c r="C12" s="50" t="s">
        <v>0</v>
      </c>
      <c r="D12" s="50" t="s">
        <v>88</v>
      </c>
      <c r="E12" s="53">
        <v>491.76299999999998</v>
      </c>
      <c r="F12" s="53">
        <v>492.39499999999998</v>
      </c>
      <c r="G12" s="53">
        <v>492.60899999999998</v>
      </c>
      <c r="H12" s="53">
        <v>495.80399999999997</v>
      </c>
      <c r="I12" s="53">
        <v>492.57100000000003</v>
      </c>
      <c r="J12" s="53">
        <v>610.89400000000001</v>
      </c>
      <c r="K12" s="53">
        <v>610.48099999999999</v>
      </c>
      <c r="L12" s="53">
        <v>611.279</v>
      </c>
      <c r="M12" s="53">
        <v>610.37400000000002</v>
      </c>
      <c r="N12" s="53">
        <v>626.68200000000002</v>
      </c>
      <c r="O12" s="53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7">
        <v>767.51377031851052</v>
      </c>
      <c r="CI12" s="27">
        <v>765.37718076567535</v>
      </c>
      <c r="CJ12" s="27">
        <v>918.61758756319307</v>
      </c>
      <c r="CK12" s="47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1322.6423167642561</v>
      </c>
      <c r="DG12" s="27">
        <v>1316.5140314841105</v>
      </c>
    </row>
    <row r="13" spans="2:111" s="54" customFormat="1" x14ac:dyDescent="0.25">
      <c r="B13" s="50" t="s">
        <v>67</v>
      </c>
      <c r="C13" s="50" t="s">
        <v>1</v>
      </c>
      <c r="D13" s="50" t="s">
        <v>89</v>
      </c>
      <c r="E13" s="53">
        <v>306.87200000000001</v>
      </c>
      <c r="F13" s="53">
        <v>307.22899999999998</v>
      </c>
      <c r="G13" s="53">
        <v>314.87799999999999</v>
      </c>
      <c r="H13" s="53">
        <v>302.74099999999999</v>
      </c>
      <c r="I13" s="53">
        <v>302.26400000000001</v>
      </c>
      <c r="J13" s="53">
        <v>300.86399999999998</v>
      </c>
      <c r="K13" s="53">
        <v>299.97399999999999</v>
      </c>
      <c r="L13" s="53">
        <v>299.8</v>
      </c>
      <c r="M13" s="53">
        <v>292.00799999999998</v>
      </c>
      <c r="N13" s="53">
        <v>272.10199999999998</v>
      </c>
      <c r="O13" s="53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543.99498065534715</v>
      </c>
      <c r="CI13" s="27">
        <v>546.70664625195639</v>
      </c>
      <c r="CJ13" s="27">
        <v>553.84312525707901</v>
      </c>
      <c r="CK13" s="47">
        <v>559.25948961950041</v>
      </c>
      <c r="CL13" s="47">
        <v>545.87535567956752</v>
      </c>
      <c r="CM13" s="47">
        <v>554.58202251371642</v>
      </c>
      <c r="CN13" s="49">
        <v>552.49640989957379</v>
      </c>
      <c r="CO13" s="47">
        <v>543.79613740587808</v>
      </c>
      <c r="CP13" s="27">
        <v>538.44533609386656</v>
      </c>
      <c r="CQ13" s="47">
        <v>545.03819443373209</v>
      </c>
      <c r="CR13" s="47">
        <v>538.49367220257614</v>
      </c>
      <c r="CS13" s="47">
        <v>541.35279432160746</v>
      </c>
      <c r="CT13" s="47">
        <v>540.85697536212797</v>
      </c>
      <c r="CU13" s="47">
        <v>549.25527558345493</v>
      </c>
      <c r="CV13" s="47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</row>
    <row r="14" spans="2:111" s="54" customFormat="1" x14ac:dyDescent="0.25">
      <c r="B14" s="50" t="s">
        <v>73</v>
      </c>
      <c r="C14" s="50" t="s">
        <v>2</v>
      </c>
      <c r="D14" s="50" t="s">
        <v>90</v>
      </c>
      <c r="E14" s="53">
        <v>78.941999999999993</v>
      </c>
      <c r="F14" s="53">
        <v>78.856999999999999</v>
      </c>
      <c r="G14" s="53">
        <v>80.171000000000006</v>
      </c>
      <c r="H14" s="53">
        <v>120.12</v>
      </c>
      <c r="I14" s="53">
        <v>119.504</v>
      </c>
      <c r="J14" s="53">
        <v>124.038</v>
      </c>
      <c r="K14" s="53">
        <v>122.742</v>
      </c>
      <c r="L14" s="53">
        <v>134.142</v>
      </c>
      <c r="M14" s="53">
        <v>146.95599999999999</v>
      </c>
      <c r="N14" s="53">
        <v>173.792</v>
      </c>
      <c r="O14" s="53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965.32566247230477</v>
      </c>
      <c r="CJ14" s="27">
        <v>970.81978017503639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47">
        <v>1000.0494482063556</v>
      </c>
      <c r="CP14" s="27">
        <v>1009.8683033780928</v>
      </c>
      <c r="CQ14" s="27">
        <v>1012.4672910259649</v>
      </c>
      <c r="CR14" s="47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47">
        <v>825.23541182670635</v>
      </c>
      <c r="CW14" s="27">
        <v>827.65818789666571</v>
      </c>
      <c r="CX14" s="27">
        <v>827.46899634093882</v>
      </c>
      <c r="CY14" s="27">
        <v>824.30876565710173</v>
      </c>
      <c r="CZ14" s="27">
        <v>823.48816045748845</v>
      </c>
      <c r="DA14" s="27">
        <v>827.23515521187755</v>
      </c>
      <c r="DB14" s="27">
        <v>825.95082947346407</v>
      </c>
      <c r="DC14" s="27">
        <v>837.33603922911038</v>
      </c>
      <c r="DD14" s="27">
        <v>839.6734529102157</v>
      </c>
      <c r="DE14" s="27">
        <v>840.65495154127484</v>
      </c>
      <c r="DF14" s="27">
        <v>837.52433233002455</v>
      </c>
      <c r="DG14" s="27">
        <v>814.96176134562336</v>
      </c>
    </row>
    <row r="15" spans="2:111" s="54" customFormat="1" x14ac:dyDescent="0.25">
      <c r="B15" s="50" t="s">
        <v>68</v>
      </c>
      <c r="C15" s="50" t="s">
        <v>14</v>
      </c>
      <c r="D15" s="50" t="s">
        <v>91</v>
      </c>
      <c r="E15" s="53">
        <v>66.702320149628207</v>
      </c>
      <c r="F15" s="53">
        <v>66.7448481886493</v>
      </c>
      <c r="G15" s="53">
        <v>79.514057652373793</v>
      </c>
      <c r="H15" s="53">
        <v>17.274000000000001</v>
      </c>
      <c r="I15" s="53">
        <v>16.987814809797261</v>
      </c>
      <c r="J15" s="53">
        <v>16.602734291519301</v>
      </c>
      <c r="K15" s="53">
        <v>16.590177358263695</v>
      </c>
      <c r="L15" s="53">
        <v>16.553417979277715</v>
      </c>
      <c r="M15" s="53">
        <v>16.565448548812665</v>
      </c>
      <c r="N15" s="53">
        <v>0</v>
      </c>
      <c r="O15" s="53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34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</row>
    <row r="16" spans="2:111" s="54" customFormat="1" x14ac:dyDescent="0.25">
      <c r="B16" s="50" t="s">
        <v>69</v>
      </c>
      <c r="C16" s="50" t="s">
        <v>15</v>
      </c>
      <c r="D16" s="50" t="s">
        <v>92</v>
      </c>
      <c r="E16" s="53">
        <v>810.87510663672902</v>
      </c>
      <c r="F16" s="53">
        <v>811.73574945186795</v>
      </c>
      <c r="G16" s="53">
        <v>808.14333100380998</v>
      </c>
      <c r="H16" s="53">
        <v>901.39200000000005</v>
      </c>
      <c r="I16" s="53">
        <v>897.351</v>
      </c>
      <c r="J16" s="53">
        <v>1019.193</v>
      </c>
      <c r="K16" s="53">
        <v>1016.606</v>
      </c>
      <c r="L16" s="53">
        <v>1028.6690000000001</v>
      </c>
      <c r="M16" s="53">
        <v>1032.7729999999999</v>
      </c>
      <c r="N16" s="53">
        <v>1072.576</v>
      </c>
      <c r="O16" s="53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1926.8978573032589</v>
      </c>
      <c r="BZ16" s="30">
        <v>1947.3366486630655</v>
      </c>
      <c r="CA16" s="30">
        <v>1954.223772393693</v>
      </c>
      <c r="CB16" s="30">
        <v>1932.2127833893123</v>
      </c>
      <c r="CC16" s="34">
        <v>1970.4813593199069</v>
      </c>
      <c r="CD16" s="30">
        <v>1937.1047636226422</v>
      </c>
      <c r="CE16" s="30">
        <v>1931.538152476759</v>
      </c>
      <c r="CF16" s="30">
        <v>1940.2719671965276</v>
      </c>
      <c r="CG16" s="30">
        <v>1910.3867805347609</v>
      </c>
      <c r="CH16" s="27">
        <v>1912.9735016115546</v>
      </c>
      <c r="CI16" s="27">
        <v>1916.4706230416721</v>
      </c>
      <c r="CJ16" s="27">
        <v>2058.4014559788939</v>
      </c>
      <c r="CK16" s="47">
        <v>2065.0540636853975</v>
      </c>
      <c r="CL16" s="47">
        <v>2053.3048962390571</v>
      </c>
      <c r="CM16" s="47">
        <v>2054.5556305016353</v>
      </c>
      <c r="CN16" s="47">
        <v>2053.6110363442631</v>
      </c>
      <c r="CO16" s="47">
        <v>2035.010698410545</v>
      </c>
      <c r="CP16" s="47">
        <v>2055.2633741856021</v>
      </c>
      <c r="CQ16" s="27">
        <v>2061.8676705065004</v>
      </c>
      <c r="CR16" s="47">
        <v>2061.357385083747</v>
      </c>
      <c r="CS16" s="47">
        <v>2078.9438596500027</v>
      </c>
      <c r="CT16" s="27">
        <v>2097.8894132697392</v>
      </c>
      <c r="CU16" s="27">
        <v>2115.5098163908247</v>
      </c>
      <c r="CV16" s="47">
        <v>2412.6099784246303</v>
      </c>
      <c r="CW16" s="27">
        <v>2404.3808592621613</v>
      </c>
      <c r="CX16" s="27">
        <v>2402.7101209252664</v>
      </c>
      <c r="CY16" s="27">
        <v>2434.0240680689726</v>
      </c>
      <c r="CZ16" s="27">
        <v>2432.570640306199</v>
      </c>
      <c r="DA16" s="27">
        <v>2432.9273093781312</v>
      </c>
      <c r="DB16" s="27">
        <v>2451.1798179574403</v>
      </c>
      <c r="DC16" s="27">
        <v>2463.7526622697678</v>
      </c>
      <c r="DD16" s="27">
        <v>2473.4234031787146</v>
      </c>
      <c r="DE16" s="27">
        <v>2491.2782063520935</v>
      </c>
      <c r="DF16" s="27">
        <v>2492.8476854772593</v>
      </c>
      <c r="DG16" s="27">
        <v>2569.3767325271792</v>
      </c>
    </row>
    <row r="17" spans="2:111" s="54" customFormat="1" x14ac:dyDescent="0.25">
      <c r="B17" s="50" t="s">
        <v>74</v>
      </c>
      <c r="C17" s="50" t="s">
        <v>13</v>
      </c>
      <c r="D17" s="50" t="s">
        <v>93</v>
      </c>
      <c r="E17" s="53">
        <v>6.5979999999999999</v>
      </c>
      <c r="F17" s="53">
        <v>6.5780000000000003</v>
      </c>
      <c r="G17" s="53">
        <v>7.1079999999999997</v>
      </c>
      <c r="H17" s="53">
        <v>7.1189999999999998</v>
      </c>
      <c r="I17" s="53">
        <v>6.9649999999999999</v>
      </c>
      <c r="J17" s="53">
        <v>6.9320000000000004</v>
      </c>
      <c r="K17" s="53">
        <v>6.9392317848410752</v>
      </c>
      <c r="L17" s="53">
        <v>6.9508190000000001</v>
      </c>
      <c r="M17" s="53">
        <v>6.9686615625000004</v>
      </c>
      <c r="N17" s="53">
        <v>4.97999093695271</v>
      </c>
      <c r="O17" s="53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</row>
    <row r="18" spans="2:111" s="54" customFormat="1" x14ac:dyDescent="0.25">
      <c r="B18" s="50" t="s">
        <v>75</v>
      </c>
      <c r="C18" s="50" t="s">
        <v>20</v>
      </c>
      <c r="D18" s="50" t="s">
        <v>94</v>
      </c>
      <c r="E18" s="53">
        <v>345.59100000000001</v>
      </c>
      <c r="F18" s="53">
        <v>345.084</v>
      </c>
      <c r="G18" s="53">
        <v>352.23599999999999</v>
      </c>
      <c r="H18" s="53">
        <v>379.92599999999999</v>
      </c>
      <c r="I18" s="53">
        <v>406.21816022093299</v>
      </c>
      <c r="J18" s="53">
        <v>438.60215383861714</v>
      </c>
      <c r="K18" s="53">
        <v>436.81057269396962</v>
      </c>
      <c r="L18" s="53">
        <v>454.19299999999998</v>
      </c>
      <c r="M18" s="53">
        <v>441.74099999999999</v>
      </c>
      <c r="N18" s="53">
        <v>873.45799999999997</v>
      </c>
      <c r="O18" s="53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904.04263074417213</v>
      </c>
      <c r="BZ18" s="30">
        <v>970.19867943410748</v>
      </c>
      <c r="CA18" s="30">
        <v>966.02356216031524</v>
      </c>
      <c r="CB18" s="30">
        <v>1005.3533719208828</v>
      </c>
      <c r="CC18" s="30">
        <v>951.69605807966752</v>
      </c>
      <c r="CD18" s="30">
        <v>947.647542693324</v>
      </c>
      <c r="CE18" s="30">
        <v>942.33425863408024</v>
      </c>
      <c r="CF18" s="30">
        <v>916.91804763695507</v>
      </c>
      <c r="CG18" s="30">
        <v>909.53309894387598</v>
      </c>
      <c r="CH18" s="27">
        <v>900.23429257357316</v>
      </c>
      <c r="CI18" s="27">
        <v>1060.6181440744929</v>
      </c>
      <c r="CJ18" s="27">
        <v>905.50138659394793</v>
      </c>
      <c r="CK18" s="47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66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</row>
    <row r="19" spans="2:111" s="54" customFormat="1" x14ac:dyDescent="0.25">
      <c r="B19" s="50" t="s">
        <v>70</v>
      </c>
      <c r="C19" s="50" t="s">
        <v>80</v>
      </c>
      <c r="D19" s="50" t="s">
        <v>95</v>
      </c>
      <c r="E19" s="52">
        <v>5.48</v>
      </c>
      <c r="F19" s="52">
        <v>6.1806131993646503</v>
      </c>
      <c r="G19" s="53">
        <v>6.3581585478762399</v>
      </c>
      <c r="H19" s="53">
        <v>102.36799999999999</v>
      </c>
      <c r="I19" s="67">
        <v>104.554</v>
      </c>
      <c r="J19" s="53">
        <v>234.94399999999999</v>
      </c>
      <c r="K19" s="53">
        <v>234.947</v>
      </c>
      <c r="L19" s="53">
        <v>247.505</v>
      </c>
      <c r="M19" s="53">
        <v>260.262</v>
      </c>
      <c r="N19" s="53">
        <v>395.964</v>
      </c>
      <c r="O19" s="53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</row>
    <row r="20" spans="2:111" s="54" customFormat="1" x14ac:dyDescent="0.25">
      <c r="B20" s="50" t="s">
        <v>76</v>
      </c>
      <c r="C20" s="50" t="s">
        <v>81</v>
      </c>
      <c r="D20" s="50" t="s">
        <v>96</v>
      </c>
      <c r="E20" s="51">
        <v>2.91523546274626</v>
      </c>
      <c r="F20" s="51">
        <v>2.95103300452962</v>
      </c>
      <c r="G20" s="52">
        <v>3.4580445809653901</v>
      </c>
      <c r="H20" s="53">
        <v>63.884574895426105</v>
      </c>
      <c r="I20" s="53">
        <v>67.038521897933109</v>
      </c>
      <c r="J20" s="53">
        <v>74.372130767361298</v>
      </c>
      <c r="K20" s="53">
        <v>76.915346514747398</v>
      </c>
      <c r="L20" s="53">
        <v>77.184751775169303</v>
      </c>
      <c r="M20" s="53">
        <v>86.154755741028609</v>
      </c>
      <c r="N20" s="53">
        <v>175.02630052944897</v>
      </c>
      <c r="O20" s="53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8">
        <v>5.2996528974452257</v>
      </c>
      <c r="CI20" s="27">
        <v>21.375542149830402</v>
      </c>
      <c r="CJ20" s="27">
        <v>11.561871991473105</v>
      </c>
      <c r="CK20" s="47">
        <v>10.4332940132951</v>
      </c>
      <c r="CL20" s="27">
        <v>5.4961171234949999</v>
      </c>
      <c r="CM20" s="27">
        <v>2.8208327308605519</v>
      </c>
      <c r="CN20" s="47">
        <v>0.10508471000000001</v>
      </c>
      <c r="CO20" s="27">
        <v>10.544652665853999</v>
      </c>
      <c r="CP20" s="47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7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</row>
    <row r="21" spans="2:111" s="54" customFormat="1" x14ac:dyDescent="0.25">
      <c r="B21" s="50" t="s">
        <v>52</v>
      </c>
      <c r="C21" s="50" t="s">
        <v>122</v>
      </c>
      <c r="D21" s="50" t="s">
        <v>97</v>
      </c>
      <c r="E21" s="51">
        <v>1.3560000000000001</v>
      </c>
      <c r="F21" s="51">
        <v>1.54130157123693</v>
      </c>
      <c r="G21" s="51">
        <v>1.7112963338251399</v>
      </c>
      <c r="H21" s="53">
        <v>7.4055716061006898</v>
      </c>
      <c r="I21" s="53">
        <v>9.3743916491853589</v>
      </c>
      <c r="J21" s="53">
        <v>11.8246332570983</v>
      </c>
      <c r="K21" s="53">
        <v>13.4018995253795</v>
      </c>
      <c r="L21" s="53">
        <v>13.662163408087</v>
      </c>
      <c r="M21" s="53">
        <v>19.111488835512102</v>
      </c>
      <c r="N21" s="53">
        <v>19.873709411558597</v>
      </c>
      <c r="O21" s="53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7">
        <v>4.3583511500000007</v>
      </c>
      <c r="CL21" s="27">
        <v>0.46897054030200003</v>
      </c>
      <c r="CM21" s="27">
        <v>1.3050815200000001</v>
      </c>
      <c r="CN21" s="47">
        <v>4.6655435899999995</v>
      </c>
      <c r="CO21" s="27">
        <v>3.3658920908070002</v>
      </c>
      <c r="CP21" s="47">
        <v>12.006563000403297</v>
      </c>
      <c r="CQ21" s="27">
        <v>2.37196162</v>
      </c>
      <c r="CR21" s="47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</row>
    <row r="22" spans="2:111" s="54" customFormat="1" x14ac:dyDescent="0.25">
      <c r="B22" s="50" t="s">
        <v>71</v>
      </c>
      <c r="C22" s="50" t="s">
        <v>82</v>
      </c>
      <c r="D22" s="50" t="s">
        <v>98</v>
      </c>
      <c r="E22" s="51">
        <v>0.70819332736731089</v>
      </c>
      <c r="F22" s="51">
        <v>0.73053009597560981</v>
      </c>
      <c r="G22" s="51">
        <v>0.73054264998178509</v>
      </c>
      <c r="H22" s="51">
        <v>20.67</v>
      </c>
      <c r="I22" s="51">
        <v>20.956661831916307</v>
      </c>
      <c r="J22" s="51">
        <v>21.239441832624554</v>
      </c>
      <c r="K22" s="51">
        <v>22.61471855943406</v>
      </c>
      <c r="L22" s="51">
        <v>22.683</v>
      </c>
      <c r="M22" s="51">
        <v>22.719167012756152</v>
      </c>
      <c r="N22" s="51">
        <v>22.83146576517801</v>
      </c>
      <c r="O22" s="51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7">
        <v>0</v>
      </c>
      <c r="CL22" s="27">
        <v>0.16239428600000003</v>
      </c>
      <c r="CM22" s="27">
        <v>0.18065218289229673</v>
      </c>
      <c r="CN22" s="47">
        <v>0.11006976999999998</v>
      </c>
      <c r="CO22" s="27">
        <v>0.33660245939800004</v>
      </c>
      <c r="CP22" s="47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</row>
    <row r="23" spans="2:111" s="55" customFormat="1" ht="15" customHeight="1" x14ac:dyDescent="0.25">
      <c r="B23" s="50" t="s">
        <v>64</v>
      </c>
      <c r="C23" s="50" t="s">
        <v>19</v>
      </c>
      <c r="D23" s="50" t="s">
        <v>99</v>
      </c>
      <c r="E23" s="53">
        <v>3730.3451040266323</v>
      </c>
      <c r="F23" s="53">
        <v>3731.2995385720078</v>
      </c>
      <c r="G23" s="53">
        <v>3883.5547244314394</v>
      </c>
      <c r="H23" s="53">
        <v>4084.3954605536192</v>
      </c>
      <c r="I23" s="53">
        <v>4010.2048597083344</v>
      </c>
      <c r="J23" s="53">
        <v>3721.8045796540105</v>
      </c>
      <c r="K23" s="53">
        <v>3707.1311284990165</v>
      </c>
      <c r="L23" s="53">
        <v>3752.0639392209455</v>
      </c>
      <c r="M23" s="53">
        <v>3930.9680668726041</v>
      </c>
      <c r="N23" s="53">
        <v>3854.1173532900903</v>
      </c>
      <c r="O23" s="53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f>17000961216.103/1000000</f>
        <v>17000.961216103002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4">
        <f>21024064526.6174/1000000</f>
        <v>21024.0645266174</v>
      </c>
      <c r="BY23" s="34">
        <f>20750319975.3027/1000000</f>
        <v>20750.3199753027</v>
      </c>
      <c r="BZ23" s="34">
        <f>20881915451.684/1000000</f>
        <v>20881.915451683999</v>
      </c>
      <c r="CA23" s="34">
        <f>21040774863.2009/1000000</f>
        <v>21040.774863200902</v>
      </c>
      <c r="CB23" s="34">
        <f>20587055646.3956/1000000</f>
        <v>20587.055646395598</v>
      </c>
      <c r="CC23" s="34">
        <f>20731671917.5285/1000000</f>
        <v>20731.6719175285</v>
      </c>
      <c r="CD23" s="34">
        <f>21115038242.8575/1000000</f>
        <v>21115.038242857499</v>
      </c>
      <c r="CE23" s="34">
        <f>22109200801.0369/1000000</f>
        <v>22109.200801036899</v>
      </c>
      <c r="CF23" s="30">
        <f>22673622562.126/1000000</f>
        <v>22673.622562125998</v>
      </c>
      <c r="CG23" s="30">
        <f>23005849444.6272/1000000</f>
        <v>23005.849444627202</v>
      </c>
      <c r="CH23" s="37">
        <f>24098582154.2162/1000000</f>
        <v>24098.582154216201</v>
      </c>
      <c r="CI23" s="43">
        <f>25408536001.0014/1000000</f>
        <v>25408.536001001401</v>
      </c>
      <c r="CJ23" s="37">
        <v>25503.216810226946</v>
      </c>
      <c r="CK23" s="37">
        <f>25693414028.9798/1000000</f>
        <v>25693.414028979802</v>
      </c>
      <c r="CL23" s="37">
        <f>25606853116.3338/1000000</f>
        <v>25606.853116333801</v>
      </c>
      <c r="CM23" s="38">
        <f>26601441204.7048/1000000</f>
        <v>26601.441204704799</v>
      </c>
      <c r="CN23" s="38">
        <f>27536037599.5451/1000000</f>
        <v>27536.0375995451</v>
      </c>
      <c r="CO23" s="38">
        <f>27109048649.3834/1000000</f>
        <v>27109.0486493834</v>
      </c>
      <c r="CP23" s="38">
        <f>27030192336.1537/1000000</f>
        <v>27030.192336153701</v>
      </c>
      <c r="CQ23" s="37">
        <f>27604953302.8772/1000000</f>
        <v>27604.953302877202</v>
      </c>
      <c r="CR23" s="37">
        <f>27506261430.551/1000000</f>
        <v>27506.261430551</v>
      </c>
      <c r="CS23" s="37">
        <f>27541599193.5021/1000000</f>
        <v>27541.599193502101</v>
      </c>
      <c r="CT23" s="37">
        <f>26482885486.5584/1000000</f>
        <v>26482.8854865584</v>
      </c>
      <c r="CU23" s="37">
        <f>26132039739.8537/1000000</f>
        <v>26132.039739853699</v>
      </c>
      <c r="CV23" s="38">
        <f>25864113278.7552/1000000</f>
        <v>25864.113278755198</v>
      </c>
      <c r="CW23" s="38">
        <f>24945844119.3293/1000000</f>
        <v>24945.8441193293</v>
      </c>
      <c r="CX23" s="27">
        <v>24330.893008592193</v>
      </c>
      <c r="CY23" s="38">
        <v>23301.733436532239</v>
      </c>
      <c r="CZ23" s="38">
        <v>22968.436629518783</v>
      </c>
      <c r="DA23" s="38">
        <v>22113.285064630469</v>
      </c>
      <c r="DB23" s="37">
        <v>22067.014147187518</v>
      </c>
      <c r="DC23" s="38">
        <v>21566.88555869626</v>
      </c>
      <c r="DD23" s="38">
        <v>21067.792608861186</v>
      </c>
      <c r="DE23" s="38">
        <v>21668.823011441007</v>
      </c>
      <c r="DF23" s="38">
        <v>22107.093520498252</v>
      </c>
      <c r="DG23" s="38">
        <v>21563.223441683716</v>
      </c>
    </row>
    <row r="24" spans="2:111" s="54" customFormat="1" x14ac:dyDescent="0.25">
      <c r="B24" s="50" t="s">
        <v>119</v>
      </c>
      <c r="C24" s="50" t="s">
        <v>85</v>
      </c>
      <c r="D24" s="50" t="s">
        <v>116</v>
      </c>
      <c r="E24" s="53">
        <v>2509.7780712683334</v>
      </c>
      <c r="F24" s="53">
        <v>2509.7780712683334</v>
      </c>
      <c r="G24" s="53">
        <v>2509.7780712683334</v>
      </c>
      <c r="H24" s="53">
        <v>2675.1526755706263</v>
      </c>
      <c r="I24" s="53">
        <v>2765.5985341329192</v>
      </c>
      <c r="J24" s="53">
        <v>2488.5087655652119</v>
      </c>
      <c r="K24" s="53">
        <v>2481.418996997505</v>
      </c>
      <c r="L24" s="53">
        <v>2474.3292284297977</v>
      </c>
      <c r="M24" s="53">
        <v>2578.3127997320903</v>
      </c>
      <c r="N24" s="53">
        <v>2460.1496912943835</v>
      </c>
      <c r="O24" s="53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</row>
    <row r="25" spans="2:111" s="55" customFormat="1" x14ac:dyDescent="0.25">
      <c r="B25" s="50" t="s">
        <v>120</v>
      </c>
      <c r="C25" s="50" t="s">
        <v>84</v>
      </c>
      <c r="D25" s="50" t="s">
        <v>117</v>
      </c>
      <c r="E25" s="53">
        <v>570.53311522802801</v>
      </c>
      <c r="F25" s="53">
        <v>571.00138070864796</v>
      </c>
      <c r="G25" s="53">
        <v>604.93423093463127</v>
      </c>
      <c r="H25" s="53">
        <v>611.98806700604291</v>
      </c>
      <c r="I25" s="53">
        <v>639.73782814698063</v>
      </c>
      <c r="J25" s="53">
        <v>642.67389323888074</v>
      </c>
      <c r="K25" s="53">
        <v>631.94339230487526</v>
      </c>
      <c r="L25" s="53">
        <v>690.58755841131403</v>
      </c>
      <c r="M25" s="53">
        <v>757.83333286622258</v>
      </c>
      <c r="N25" s="53">
        <v>822.22518932264063</v>
      </c>
      <c r="O25" s="53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</row>
    <row r="26" spans="2:111" s="55" customFormat="1" x14ac:dyDescent="0.25">
      <c r="B26" s="50" t="s">
        <v>121</v>
      </c>
      <c r="C26" s="50" t="s">
        <v>86</v>
      </c>
      <c r="D26" s="50" t="s">
        <v>118</v>
      </c>
      <c r="E26" s="53">
        <v>435.12130298701152</v>
      </c>
      <c r="F26" s="53">
        <v>443.52998123726286</v>
      </c>
      <c r="G26" s="53">
        <v>524.40708795085527</v>
      </c>
      <c r="H26" s="53">
        <v>539.53047929140666</v>
      </c>
      <c r="I26" s="53">
        <v>604.86849742843435</v>
      </c>
      <c r="J26" s="53">
        <v>590.6219208499175</v>
      </c>
      <c r="K26" s="53">
        <v>593.76873919663637</v>
      </c>
      <c r="L26" s="53">
        <v>587.14715237983387</v>
      </c>
      <c r="M26" s="53">
        <v>594.82193427429115</v>
      </c>
      <c r="N26" s="53">
        <v>571.74247267306578</v>
      </c>
      <c r="O26" s="53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6474.6758146143729</v>
      </c>
      <c r="CY26" s="38">
        <v>5815.4127388449806</v>
      </c>
      <c r="CZ26" s="37">
        <v>5525.6001701832201</v>
      </c>
      <c r="DA26" s="37">
        <v>4739.4688701783352</v>
      </c>
      <c r="DB26" s="37">
        <v>4460.3496871230091</v>
      </c>
      <c r="DC26" s="38">
        <v>3680.5074143265897</v>
      </c>
      <c r="DD26" s="38">
        <v>3646.4729244656214</v>
      </c>
      <c r="DE26" s="38">
        <v>3786.6986724893986</v>
      </c>
      <c r="DF26" s="38">
        <v>3836.8823983910311</v>
      </c>
      <c r="DG26" s="38">
        <v>3868.9682869735407</v>
      </c>
    </row>
    <row r="27" spans="2:111" s="55" customFormat="1" x14ac:dyDescent="0.25">
      <c r="B27" s="50"/>
      <c r="C27" s="50" t="s">
        <v>207</v>
      </c>
      <c r="D27" s="50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119.73394333</v>
      </c>
      <c r="BZ27" s="34">
        <v>232.96826937999998</v>
      </c>
      <c r="CA27" s="34">
        <v>394.4010371</v>
      </c>
      <c r="CB27" s="34">
        <v>302.74830286999997</v>
      </c>
      <c r="CC27" s="34">
        <v>384.68192608999999</v>
      </c>
      <c r="CD27" s="34">
        <v>631.94841489999988</v>
      </c>
      <c r="CE27" s="34">
        <v>960.90790865999986</v>
      </c>
      <c r="CF27" s="30">
        <v>1226.2294696899999</v>
      </c>
      <c r="CG27" s="30">
        <v>1311.6560894199999</v>
      </c>
      <c r="CH27" s="37">
        <v>1424.2375264999998</v>
      </c>
      <c r="CI27" s="43">
        <v>1987.1255196399998</v>
      </c>
      <c r="CJ27" s="37">
        <v>2249.6508299799998</v>
      </c>
      <c r="CK27" s="37">
        <v>1690.3854426600003</v>
      </c>
      <c r="CL27" s="37">
        <v>1441.0397917400003</v>
      </c>
      <c r="CM27" s="27">
        <v>1525.3437506600003</v>
      </c>
      <c r="CN27" s="27">
        <v>1930.6130894400001</v>
      </c>
      <c r="CO27" s="27">
        <v>2087.2774796600002</v>
      </c>
      <c r="CP27" s="27">
        <v>2100.8235147300002</v>
      </c>
      <c r="CQ27" s="38">
        <v>2531.5939547799999</v>
      </c>
      <c r="CR27" s="37">
        <v>2798.4420681900001</v>
      </c>
      <c r="CS27" s="37">
        <v>2791.5371076100005</v>
      </c>
      <c r="CT27" s="37">
        <v>3082.4924554100007</v>
      </c>
      <c r="CU27" s="38">
        <v>3429.2301742500008</v>
      </c>
      <c r="CV27" s="37">
        <v>4942.3030777700014</v>
      </c>
      <c r="CW27" s="38">
        <v>4798.3066306400015</v>
      </c>
      <c r="CX27" s="38">
        <v>5098.2169050200018</v>
      </c>
      <c r="CY27" s="38">
        <v>4837.771048470001</v>
      </c>
      <c r="CZ27" s="37">
        <v>5027.0110501500003</v>
      </c>
      <c r="DA27" s="37">
        <v>5613.4151510000002</v>
      </c>
      <c r="DB27" s="37">
        <v>5964.1149232199996</v>
      </c>
      <c r="DC27" s="38">
        <v>6194.6209760099991</v>
      </c>
      <c r="DD27" s="38">
        <v>5904.2793420399994</v>
      </c>
      <c r="DE27" s="38">
        <v>6382.8745600499997</v>
      </c>
      <c r="DF27" s="38">
        <v>6615.0885718099998</v>
      </c>
      <c r="DG27" s="38">
        <v>6223.2387563800003</v>
      </c>
    </row>
    <row r="28" spans="2:111" s="54" customFormat="1" x14ac:dyDescent="0.25">
      <c r="B28" s="50" t="s">
        <v>72</v>
      </c>
      <c r="C28" s="50" t="s">
        <v>16</v>
      </c>
      <c r="D28" s="50" t="s">
        <v>100</v>
      </c>
      <c r="E28" s="53">
        <v>579.20142281082656</v>
      </c>
      <c r="F28" s="53">
        <v>584.19317407807239</v>
      </c>
      <c r="G28" s="53">
        <v>625.77367155015861</v>
      </c>
      <c r="H28" s="53">
        <v>793.94934993710513</v>
      </c>
      <c r="I28" s="53">
        <v>908.79496249559122</v>
      </c>
      <c r="J28" s="53">
        <v>581.43142279154813</v>
      </c>
      <c r="K28" s="53">
        <v>648.12875351846287</v>
      </c>
      <c r="L28" s="53">
        <v>646.88560354122455</v>
      </c>
      <c r="M28" s="53">
        <v>770.9733217845029</v>
      </c>
      <c r="N28" s="53">
        <v>688.00420334407329</v>
      </c>
      <c r="O28" s="53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5081.7689198168719</v>
      </c>
      <c r="CC28" s="34">
        <v>5247.7765785376259</v>
      </c>
      <c r="CD28" s="34">
        <v>5316.7111738725689</v>
      </c>
      <c r="CE28" s="34">
        <v>5711.1687405465473</v>
      </c>
      <c r="CF28" s="30">
        <v>5879.8364739924145</v>
      </c>
      <c r="CG28" s="34">
        <v>6106.0417212728389</v>
      </c>
      <c r="CH28" s="33">
        <v>6397.2296212161764</v>
      </c>
      <c r="CI28" s="44">
        <v>6596.4973861504222</v>
      </c>
      <c r="CJ28" s="46">
        <v>5522.1454849504253</v>
      </c>
      <c r="CK28" s="37">
        <v>6700.0942302045532</v>
      </c>
      <c r="CL28" s="27">
        <v>6652.7062845771561</v>
      </c>
      <c r="CM28" s="27">
        <v>6974.3386073318507</v>
      </c>
      <c r="CN28" s="27">
        <v>7451.9084967056206</v>
      </c>
      <c r="CO28" s="27">
        <v>6201.3480604879496</v>
      </c>
      <c r="CP28" s="27">
        <v>6565.196949226628</v>
      </c>
      <c r="CQ28" s="27">
        <v>6589.6722611235618</v>
      </c>
      <c r="CR28" s="27">
        <v>6425.7175227620819</v>
      </c>
      <c r="CS28" s="27">
        <v>5153.3868057096015</v>
      </c>
      <c r="CT28" s="37">
        <v>3654.661156874376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935.16638652077052</v>
      </c>
      <c r="DE28" s="27">
        <v>890.01153821981052</v>
      </c>
      <c r="DF28" s="27">
        <v>1107.0966613896596</v>
      </c>
      <c r="DG28" s="27">
        <v>1146.2667699490728</v>
      </c>
    </row>
    <row r="29" spans="2:111" s="54" customFormat="1" x14ac:dyDescent="0.25">
      <c r="B29" s="50"/>
      <c r="C29" s="50" t="s">
        <v>17</v>
      </c>
      <c r="D29" s="50" t="s">
        <v>101</v>
      </c>
      <c r="E29" s="53">
        <v>2936.2310666725461</v>
      </c>
      <c r="F29" s="53">
        <v>2940.1162591361722</v>
      </c>
      <c r="G29" s="53">
        <v>3013.3457186036612</v>
      </c>
      <c r="H29" s="53">
        <v>3032.7218719309703</v>
      </c>
      <c r="I29" s="53">
        <v>3101.4098972127426</v>
      </c>
      <c r="J29" s="53">
        <v>3140.3731568624621</v>
      </c>
      <c r="K29" s="53">
        <v>3059.0023749805541</v>
      </c>
      <c r="L29" s="53">
        <v>3105.1783356797209</v>
      </c>
      <c r="M29" s="53">
        <v>3159.9947450881014</v>
      </c>
      <c r="N29" s="53">
        <v>3166.1131499460166</v>
      </c>
      <c r="O29" s="53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15761.608858146972</v>
      </c>
      <c r="BZ29" s="34">
        <v>15781.252985640287</v>
      </c>
      <c r="CA29" s="34">
        <v>15860.434193736217</v>
      </c>
      <c r="CB29" s="34">
        <v>15505.286726578766</v>
      </c>
      <c r="CC29" s="34">
        <v>15483.895338990906</v>
      </c>
      <c r="CD29" s="34">
        <v>15798.327068984945</v>
      </c>
      <c r="CE29" s="34">
        <v>16398.032060490401</v>
      </c>
      <c r="CF29" s="45">
        <v>16793.786088133624</v>
      </c>
      <c r="CG29" s="34">
        <v>16899.807723354334</v>
      </c>
      <c r="CH29" s="33">
        <v>17701.352533000052</v>
      </c>
      <c r="CI29" s="33">
        <v>18812.038614850979</v>
      </c>
      <c r="CJ29" s="33">
        <v>19981.071325276524</v>
      </c>
      <c r="CK29" s="27">
        <v>18993.319798775294</v>
      </c>
      <c r="CL29" s="27">
        <v>18954.14683175664</v>
      </c>
      <c r="CM29" s="27">
        <v>19627.102597372937</v>
      </c>
      <c r="CN29" s="27">
        <v>20084.129102839441</v>
      </c>
      <c r="CO29" s="27">
        <v>20907.700588895466</v>
      </c>
      <c r="CP29" s="27">
        <v>20464.995386927025</v>
      </c>
      <c r="CQ29" s="45">
        <v>21015.281041753668</v>
      </c>
      <c r="CR29" s="27">
        <v>21080.543907788957</v>
      </c>
      <c r="CS29" s="27">
        <v>22388.212387792519</v>
      </c>
      <c r="CT29" s="37">
        <v>22828.224329684053</v>
      </c>
      <c r="CU29" s="27">
        <v>22693.689115891473</v>
      </c>
      <c r="CV29" s="27">
        <v>23799.730764878223</v>
      </c>
      <c r="CW29" s="27">
        <v>24071.591083733128</v>
      </c>
      <c r="CX29" s="27">
        <v>23694.552773514984</v>
      </c>
      <c r="CY29" s="33">
        <v>22392.404991029707</v>
      </c>
      <c r="CZ29" s="27">
        <v>21705.464724800651</v>
      </c>
      <c r="DA29" s="27">
        <v>21649.35278605319</v>
      </c>
      <c r="DB29" s="27">
        <v>21450.234003764308</v>
      </c>
      <c r="DC29" s="27">
        <v>20570.801113894024</v>
      </c>
      <c r="DD29" s="27">
        <v>20132.626222340416</v>
      </c>
      <c r="DE29" s="27">
        <v>20778.811473221198</v>
      </c>
      <c r="DF29" s="27">
        <v>20999.996859108593</v>
      </c>
      <c r="DG29" s="27">
        <v>20416.956671734642</v>
      </c>
    </row>
    <row r="30" spans="2:111" s="54" customFormat="1" x14ac:dyDescent="0.25">
      <c r="B30" s="50" t="s">
        <v>53</v>
      </c>
      <c r="C30" s="50" t="s">
        <v>5</v>
      </c>
      <c r="D30" s="50" t="s">
        <v>102</v>
      </c>
      <c r="E30" s="53">
        <v>561.32249649165465</v>
      </c>
      <c r="F30" s="53">
        <v>560.86378089532445</v>
      </c>
      <c r="G30" s="53">
        <v>579.81011669724762</v>
      </c>
      <c r="H30" s="53">
        <v>582.56241027522924</v>
      </c>
      <c r="I30" s="53">
        <v>595.85398197247707</v>
      </c>
      <c r="J30" s="53">
        <v>545.85398100862164</v>
      </c>
      <c r="K30" s="53">
        <v>611.60025059497627</v>
      </c>
      <c r="L30" s="53">
        <v>621.60025059295504</v>
      </c>
      <c r="M30" s="53">
        <v>633.35881284503705</v>
      </c>
      <c r="N30" s="53">
        <v>662.97798885955524</v>
      </c>
      <c r="O30" s="53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153.74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27">
        <v>94.510199198154254</v>
      </c>
    </row>
    <row r="31" spans="2:111" s="54" customFormat="1" x14ac:dyDescent="0.25">
      <c r="B31" s="50" t="s">
        <v>54</v>
      </c>
      <c r="C31" s="50" t="s">
        <v>6</v>
      </c>
      <c r="D31" s="50" t="s">
        <v>103</v>
      </c>
      <c r="E31" s="53">
        <v>134.97819200000001</v>
      </c>
      <c r="F31" s="53">
        <v>134.97819200000001</v>
      </c>
      <c r="G31" s="53">
        <v>138.97819200000001</v>
      </c>
      <c r="H31" s="53">
        <v>149.47869200000002</v>
      </c>
      <c r="I31" s="53">
        <v>149.47869200000002</v>
      </c>
      <c r="J31" s="53">
        <v>149.47869200000002</v>
      </c>
      <c r="K31" s="53">
        <v>81.142699999999991</v>
      </c>
      <c r="L31" s="53">
        <v>81.142699999999991</v>
      </c>
      <c r="M31" s="53">
        <v>127.5227</v>
      </c>
      <c r="N31" s="53">
        <v>179.41570000000002</v>
      </c>
      <c r="O31" s="53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2552.1645109465944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998.08280010585895</v>
      </c>
      <c r="DF31" s="27">
        <v>1021.2159412559505</v>
      </c>
      <c r="DG31" s="27">
        <v>1012.7443257052809</v>
      </c>
    </row>
    <row r="32" spans="2:111" s="54" customFormat="1" x14ac:dyDescent="0.25">
      <c r="B32" s="50" t="s">
        <v>55</v>
      </c>
      <c r="C32" s="50" t="s">
        <v>7</v>
      </c>
      <c r="D32" s="50" t="s">
        <v>104</v>
      </c>
      <c r="E32" s="53">
        <v>11.450667268333332</v>
      </c>
      <c r="F32" s="53">
        <v>11.450667268333332</v>
      </c>
      <c r="G32" s="53">
        <v>11.450667268333332</v>
      </c>
      <c r="H32" s="53">
        <v>183.88269362062618</v>
      </c>
      <c r="I32" s="53">
        <v>281.38597423291907</v>
      </c>
      <c r="J32" s="53">
        <v>11.353627715211861</v>
      </c>
      <c r="K32" s="53">
        <v>11.321281197504701</v>
      </c>
      <c r="L32" s="53">
        <v>11.288934679797547</v>
      </c>
      <c r="M32" s="53">
        <v>122.32992800209038</v>
      </c>
      <c r="N32" s="53">
        <v>11.22424164438323</v>
      </c>
      <c r="O32" s="53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</row>
    <row r="33" spans="2:112" s="54" customFormat="1" x14ac:dyDescent="0.25">
      <c r="B33" s="50" t="s">
        <v>56</v>
      </c>
      <c r="C33" s="50" t="s">
        <v>8</v>
      </c>
      <c r="D33" s="50" t="s">
        <v>105</v>
      </c>
      <c r="E33" s="53">
        <v>2498.3274040000001</v>
      </c>
      <c r="F33" s="53">
        <v>2498.3274040000001</v>
      </c>
      <c r="G33" s="53">
        <v>2498.3274040000001</v>
      </c>
      <c r="H33" s="53">
        <v>2491.2699819499999</v>
      </c>
      <c r="I33" s="53">
        <v>2484.2125599000001</v>
      </c>
      <c r="J33" s="53">
        <v>2477.1551378499998</v>
      </c>
      <c r="K33" s="53">
        <v>2470.0977158000005</v>
      </c>
      <c r="L33" s="53">
        <v>2463.0402937500003</v>
      </c>
      <c r="M33" s="53">
        <v>2455.9828717300002</v>
      </c>
      <c r="N33" s="53">
        <v>2448.9254496500002</v>
      </c>
      <c r="O33" s="53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4">
        <v>9386.8613392891402</v>
      </c>
      <c r="BY33" s="34">
        <v>9473.8199290060948</v>
      </c>
      <c r="BZ33" s="34">
        <v>9511.6040482358931</v>
      </c>
      <c r="CA33" s="34">
        <v>9573.699829906971</v>
      </c>
      <c r="CB33" s="34">
        <v>9427.4200725176597</v>
      </c>
      <c r="CC33" s="34">
        <v>9489.1484235279622</v>
      </c>
      <c r="CD33" s="34">
        <v>9451.9870874579192</v>
      </c>
      <c r="CE33" s="34">
        <v>9513.3480074579202</v>
      </c>
      <c r="CF33" s="30">
        <v>9574.5252124579201</v>
      </c>
      <c r="CG33" s="34">
        <v>9525.5771749967134</v>
      </c>
      <c r="CH33" s="33">
        <v>9586.3869493551174</v>
      </c>
      <c r="CI33" s="33">
        <v>9647.0130083831373</v>
      </c>
      <c r="CJ33" s="33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37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>
        <v>8924.7533595417426</v>
      </c>
      <c r="DE33" s="27">
        <v>8924.7533595417426</v>
      </c>
      <c r="DF33" s="27">
        <v>8924.7533595417426</v>
      </c>
      <c r="DG33" s="27">
        <v>8778.0740945304387</v>
      </c>
    </row>
    <row r="34" spans="2:112" s="54" customFormat="1" x14ac:dyDescent="0.25">
      <c r="B34" s="56" t="s">
        <v>57</v>
      </c>
      <c r="C34" s="56" t="s">
        <v>9</v>
      </c>
      <c r="D34" s="56" t="s">
        <v>106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4">
        <v>819.27728812301211</v>
      </c>
      <c r="BY34" s="34">
        <v>831.38426199029959</v>
      </c>
      <c r="BZ34" s="34">
        <v>833.3825121962218</v>
      </c>
      <c r="CA34" s="34">
        <v>849.42806837689977</v>
      </c>
      <c r="CB34" s="34">
        <v>878.71401477000472</v>
      </c>
      <c r="CC34" s="34">
        <v>902.5211827455538</v>
      </c>
      <c r="CD34" s="34">
        <v>965.18651039523354</v>
      </c>
      <c r="CE34" s="34">
        <v>1046.7087772614323</v>
      </c>
      <c r="CF34" s="30">
        <v>1098.1987608182469</v>
      </c>
      <c r="CG34" s="34">
        <v>1136.8067653556402</v>
      </c>
      <c r="CH34" s="33">
        <v>1292.9690648084395</v>
      </c>
      <c r="CI34" s="33">
        <v>1399.1517630181534</v>
      </c>
      <c r="CJ34" s="33">
        <v>517.33630982553677</v>
      </c>
      <c r="CK34" s="27">
        <v>805.89196902676451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37">
        <v>1643.4831445335451</v>
      </c>
      <c r="CU34" s="27">
        <v>1369.5550185440809</v>
      </c>
      <c r="CV34" s="27">
        <v>957.37989165524732</v>
      </c>
      <c r="CW34" s="57">
        <v>45.27505357543312</v>
      </c>
      <c r="CX34" s="27">
        <v>107.49137259296984</v>
      </c>
      <c r="CY34" s="27">
        <v>108.44689445508986</v>
      </c>
      <c r="CZ34" s="27">
        <v>149.40638163009984</v>
      </c>
      <c r="DA34" s="27">
        <v>25.068193351180003</v>
      </c>
      <c r="DB34" s="27">
        <v>122.56928162435307</v>
      </c>
      <c r="DC34" s="27">
        <v>496.42798374984</v>
      </c>
      <c r="DD34" s="27">
        <v>462.96343571638999</v>
      </c>
      <c r="DE34" s="27">
        <v>400.29197575730007</v>
      </c>
      <c r="DF34" s="27">
        <v>403.66314082670004</v>
      </c>
      <c r="DG34" s="27">
        <v>429.42498651648003</v>
      </c>
    </row>
    <row r="35" spans="2:112" s="54" customFormat="1" x14ac:dyDescent="0.25">
      <c r="B35" s="56" t="s">
        <v>58</v>
      </c>
      <c r="C35" s="56" t="s">
        <v>10</v>
      </c>
      <c r="D35" s="56" t="s">
        <v>107</v>
      </c>
      <c r="E35" s="53">
        <v>103.05468627530001</v>
      </c>
      <c r="F35" s="53">
        <v>103.51634249592001</v>
      </c>
      <c r="G35" s="53">
        <v>114.52666384998001</v>
      </c>
      <c r="H35" s="53">
        <v>118.82820634341002</v>
      </c>
      <c r="I35" s="53">
        <v>133.3090845271</v>
      </c>
      <c r="J35" s="53">
        <v>136.26849739900001</v>
      </c>
      <c r="K35" s="53">
        <v>131.36259712863998</v>
      </c>
      <c r="L35" s="53">
        <v>180.02378301710002</v>
      </c>
      <c r="M35" s="53">
        <v>186.24665496355999</v>
      </c>
      <c r="N35" s="53">
        <v>165.88868852546003</v>
      </c>
      <c r="O35" s="53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4">
        <v>1927.5042452731552</v>
      </c>
      <c r="BY35" s="34">
        <v>1925.0292733781669</v>
      </c>
      <c r="BZ35" s="34">
        <v>1911.0085539544798</v>
      </c>
      <c r="CA35" s="34">
        <v>1889.5749772913975</v>
      </c>
      <c r="CB35" s="34">
        <v>1656.1217935486334</v>
      </c>
      <c r="CC35" s="34">
        <v>1528.794617580194</v>
      </c>
      <c r="CD35" s="34">
        <v>1524.2555537567355</v>
      </c>
      <c r="CE35" s="34">
        <v>1607.9918696930845</v>
      </c>
      <c r="CF35" s="30">
        <v>1637.128472559333</v>
      </c>
      <c r="CG35" s="34">
        <v>1688.777984476922</v>
      </c>
      <c r="CH35" s="33">
        <v>1808.4892321293594</v>
      </c>
      <c r="CI35" s="33">
        <v>1941.3643225393432</v>
      </c>
      <c r="CJ35" s="33">
        <v>2736.842329224954</v>
      </c>
      <c r="CK35" s="27">
        <v>2517.7711907252938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37">
        <v>1801.3630741815623</v>
      </c>
      <c r="CU35" s="27">
        <v>1771.9008108928824</v>
      </c>
      <c r="CV35" s="45">
        <v>1642.4195397469355</v>
      </c>
      <c r="CW35" s="27">
        <v>2459.8358710985226</v>
      </c>
      <c r="CX35" s="27">
        <v>2307.5843338470258</v>
      </c>
      <c r="CY35" s="27">
        <v>2218.464114118512</v>
      </c>
      <c r="CZ35" s="27">
        <v>2005.2750484776941</v>
      </c>
      <c r="DA35" s="27">
        <v>1851.5793962106218</v>
      </c>
      <c r="DB35" s="27">
        <v>1677.4874530234886</v>
      </c>
      <c r="DC35" s="27">
        <v>1512.0992111537846</v>
      </c>
      <c r="DD35" s="27">
        <v>1468.3840870291494</v>
      </c>
      <c r="DE35" s="27">
        <v>1484.6672280999817</v>
      </c>
      <c r="DF35" s="27">
        <v>1568.3193579859137</v>
      </c>
      <c r="DG35" s="27">
        <v>1511.3108033910573</v>
      </c>
    </row>
    <row r="36" spans="2:112" s="54" customFormat="1" x14ac:dyDescent="0.25">
      <c r="B36" s="50" t="s">
        <v>59</v>
      </c>
      <c r="C36" s="50" t="s">
        <v>11</v>
      </c>
      <c r="D36" s="50" t="s">
        <v>108</v>
      </c>
      <c r="E36" s="53">
        <v>0</v>
      </c>
      <c r="F36" s="53">
        <v>0</v>
      </c>
      <c r="G36" s="53">
        <v>12.737998800000002</v>
      </c>
      <c r="H36" s="53">
        <v>12.737998800000002</v>
      </c>
      <c r="I36" s="53">
        <v>12.737998800000002</v>
      </c>
      <c r="J36" s="53">
        <v>12.737998800000002</v>
      </c>
      <c r="K36" s="53">
        <v>12.737998800000002</v>
      </c>
      <c r="L36" s="53">
        <v>0</v>
      </c>
      <c r="M36" s="53">
        <v>0</v>
      </c>
      <c r="N36" s="53">
        <v>0</v>
      </c>
      <c r="O36" s="53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4">
        <v>0</v>
      </c>
      <c r="BY36" s="34">
        <v>71.295393250382205</v>
      </c>
      <c r="BZ36" s="34">
        <v>102.3459542876286</v>
      </c>
      <c r="CA36" s="34">
        <v>79.942382069057473</v>
      </c>
      <c r="CB36" s="34">
        <v>54.356696706230302</v>
      </c>
      <c r="CC36" s="34">
        <v>58.526604018672906</v>
      </c>
      <c r="CD36" s="34">
        <v>55.450239183329082</v>
      </c>
      <c r="CE36" s="34">
        <v>54.349181043173225</v>
      </c>
      <c r="CF36" s="30">
        <v>65.599495564433482</v>
      </c>
      <c r="CG36" s="30">
        <v>82.928079277844375</v>
      </c>
      <c r="CH36" s="33">
        <v>52.392903207889759</v>
      </c>
      <c r="CI36" s="33">
        <v>33.783298716950689</v>
      </c>
      <c r="CJ36" s="33">
        <v>60.110190963857171</v>
      </c>
      <c r="CK36" s="27">
        <v>98.761631838113829</v>
      </c>
      <c r="CL36" s="27">
        <v>94.2676316384279</v>
      </c>
      <c r="CM36" s="27">
        <v>126.58170839827824</v>
      </c>
      <c r="CN36" s="27">
        <v>168.03770330716566</v>
      </c>
      <c r="CO36" s="27">
        <v>137.05786625295443</v>
      </c>
      <c r="CP36" s="27">
        <v>125.12507280038388</v>
      </c>
      <c r="CQ36" s="27">
        <v>127.44921933099262</v>
      </c>
      <c r="CR36" s="27">
        <v>142.46141619594147</v>
      </c>
      <c r="CS36" s="27">
        <v>148.64074766060787</v>
      </c>
      <c r="CT36" s="37">
        <v>197.19306882841903</v>
      </c>
      <c r="CU36" s="27">
        <v>230.32500164759625</v>
      </c>
      <c r="CV36" s="27">
        <v>134.92827963514404</v>
      </c>
      <c r="CW36" s="27">
        <v>143.85383486612591</v>
      </c>
      <c r="CX36" s="27">
        <v>141.18476087303699</v>
      </c>
      <c r="CY36" s="27">
        <v>185.13779353671873</v>
      </c>
      <c r="CZ36" s="27">
        <v>494.93866689699519</v>
      </c>
      <c r="DA36" s="27">
        <v>80.833384879066358</v>
      </c>
      <c r="DB36" s="27">
        <v>136.15729607775066</v>
      </c>
      <c r="DC36" s="27">
        <v>119.79511434106509</v>
      </c>
      <c r="DD36" s="27">
        <v>143.44756474482193</v>
      </c>
      <c r="DE36" s="27">
        <v>157.37080154547112</v>
      </c>
      <c r="DF36" s="27">
        <v>184.34085129442045</v>
      </c>
      <c r="DG36" s="27">
        <v>200.00116416405351</v>
      </c>
    </row>
    <row r="37" spans="2:112" s="54" customFormat="1" x14ac:dyDescent="0.25">
      <c r="B37" s="50" t="s">
        <v>60</v>
      </c>
      <c r="C37" s="50" t="s">
        <v>12</v>
      </c>
      <c r="D37" s="50" t="s">
        <v>109</v>
      </c>
      <c r="E37" s="53">
        <v>205.17039405808484</v>
      </c>
      <c r="F37" s="53">
        <v>214.03778790466649</v>
      </c>
      <c r="G37" s="53">
        <v>282.17689581825891</v>
      </c>
      <c r="H37" s="53">
        <v>286.79978715881032</v>
      </c>
      <c r="I37" s="53">
        <v>352.13780529583789</v>
      </c>
      <c r="J37" s="53">
        <v>387.89122968117653</v>
      </c>
      <c r="K37" s="53">
        <v>387.80316977789539</v>
      </c>
      <c r="L37" s="53">
        <v>393.91958176109284</v>
      </c>
      <c r="M37" s="53">
        <v>404.49161027191661</v>
      </c>
      <c r="N37" s="53">
        <v>384.64381669069115</v>
      </c>
      <c r="O37" s="53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1601.0032638680684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4">
        <v>3011.698128729714</v>
      </c>
      <c r="BY37" s="34">
        <v>3069.614655115714</v>
      </c>
      <c r="BZ37" s="34">
        <v>3078.0294938340567</v>
      </c>
      <c r="CA37" s="34">
        <v>3097.1971583626646</v>
      </c>
      <c r="CB37" s="34">
        <v>3123.7871883726107</v>
      </c>
      <c r="CC37" s="34">
        <v>3198.2700544507948</v>
      </c>
      <c r="CD37" s="34">
        <v>3284.7716521630255</v>
      </c>
      <c r="CE37" s="34">
        <v>3553.64558274093</v>
      </c>
      <c r="CF37" s="30">
        <v>3662.4959210416055</v>
      </c>
      <c r="CG37" s="34">
        <v>3802.0182141517275</v>
      </c>
      <c r="CH37" s="33">
        <v>4251.9556396595781</v>
      </c>
      <c r="CI37" s="33">
        <v>4596.0587613531152</v>
      </c>
      <c r="CJ37" s="33">
        <v>4606.4596688326383</v>
      </c>
      <c r="CK37" s="27">
        <v>5189.131306774967</v>
      </c>
      <c r="CL37" s="27">
        <v>5374.4669456591946</v>
      </c>
      <c r="CM37" s="27">
        <v>5798.0665795102414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6194.3822880864709</v>
      </c>
      <c r="CS37" s="27">
        <v>6146.5871136664728</v>
      </c>
      <c r="CT37" s="37">
        <v>6131.1009326299063</v>
      </c>
      <c r="CU37" s="27">
        <v>5994.2537439179023</v>
      </c>
      <c r="CV37" s="27">
        <v>5799.9921050136736</v>
      </c>
      <c r="CW37" s="27">
        <v>5668.119239695634</v>
      </c>
      <c r="CX37" s="27">
        <v>5414.5699658490894</v>
      </c>
      <c r="CY37" s="27">
        <v>4762.0374063555746</v>
      </c>
      <c r="CZ37" s="27">
        <v>4227.2777437787454</v>
      </c>
      <c r="DA37" s="27">
        <v>3980.9903910383096</v>
      </c>
      <c r="DB37" s="27">
        <v>3787.8863114578062</v>
      </c>
      <c r="DC37" s="27">
        <v>3075.8765629263867</v>
      </c>
      <c r="DD37" s="27">
        <v>3062.2853308723579</v>
      </c>
      <c r="DE37" s="27">
        <v>3226.2720871424958</v>
      </c>
      <c r="DF37" s="27">
        <v>3295.2020985853705</v>
      </c>
      <c r="DG37" s="27">
        <v>3313.9191117982487</v>
      </c>
      <c r="DH37" s="58"/>
    </row>
    <row r="38" spans="2:112" s="54" customFormat="1" x14ac:dyDescent="0.25">
      <c r="B38" s="50"/>
      <c r="C38" s="50" t="s">
        <v>208</v>
      </c>
      <c r="D38" s="50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4">
        <v>588.14831200000003</v>
      </c>
      <c r="BY38" s="34">
        <v>119.73394333</v>
      </c>
      <c r="BZ38" s="34">
        <v>232.96826937999998</v>
      </c>
      <c r="CA38" s="34">
        <v>394.4010371</v>
      </c>
      <c r="CB38" s="34">
        <v>302.74830287000003</v>
      </c>
      <c r="CC38" s="34">
        <v>384.68192608999999</v>
      </c>
      <c r="CD38" s="34">
        <v>631.94841489999988</v>
      </c>
      <c r="CE38" s="34">
        <v>960.90790865999986</v>
      </c>
      <c r="CF38" s="30">
        <v>1226.2294696899999</v>
      </c>
      <c r="CG38" s="34">
        <v>1311.6560894199999</v>
      </c>
      <c r="CH38" s="33">
        <v>1424.2375264999998</v>
      </c>
      <c r="CI38" s="33">
        <v>1987.1255196399998</v>
      </c>
      <c r="CJ38" s="33">
        <v>2249.6508299799998</v>
      </c>
      <c r="CK38" s="27">
        <v>1690.3854426600003</v>
      </c>
      <c r="CL38" s="27">
        <v>1441.0397917400003</v>
      </c>
      <c r="CM38" s="27">
        <v>1525.3437506600003</v>
      </c>
      <c r="CN38" s="27">
        <v>1930.6130894400001</v>
      </c>
      <c r="CO38" s="27">
        <v>2087.2774796600002</v>
      </c>
      <c r="CP38" s="27">
        <v>2100.8235147300002</v>
      </c>
      <c r="CQ38" s="27">
        <v>2531.5939547799999</v>
      </c>
      <c r="CR38" s="27">
        <v>2798.4420681900001</v>
      </c>
      <c r="CS38" s="27">
        <v>2791.5371076100005</v>
      </c>
      <c r="CT38" s="37">
        <v>3082.4924554100007</v>
      </c>
      <c r="CU38" s="27">
        <v>3429.2301742500008</v>
      </c>
      <c r="CV38" s="27">
        <v>4942.3030777700014</v>
      </c>
      <c r="CW38" s="27">
        <v>4798.3066306400015</v>
      </c>
      <c r="CX38" s="27">
        <v>5098.2169050200018</v>
      </c>
      <c r="CY38" s="27">
        <v>4837.771048470001</v>
      </c>
      <c r="CZ38" s="27">
        <v>5027.0110501500003</v>
      </c>
      <c r="DA38" s="27">
        <v>5613.4151510000002</v>
      </c>
      <c r="DB38" s="27">
        <v>5964.1149232199996</v>
      </c>
      <c r="DC38" s="27">
        <v>6194.6209760099991</v>
      </c>
      <c r="DD38" s="27">
        <v>5904.2793420399994</v>
      </c>
      <c r="DE38" s="27">
        <v>6382.8745600499997</v>
      </c>
      <c r="DF38" s="27">
        <v>6615.0885718099998</v>
      </c>
      <c r="DG38" s="27">
        <v>6223.2387563800003</v>
      </c>
    </row>
    <row r="39" spans="2:112" s="54" customFormat="1" x14ac:dyDescent="0.25">
      <c r="B39" s="50" t="s">
        <v>61</v>
      </c>
      <c r="C39" s="50" t="s">
        <v>3</v>
      </c>
      <c r="D39" s="50" t="s">
        <v>110</v>
      </c>
      <c r="E39" s="53">
        <v>1.1286493900000001</v>
      </c>
      <c r="F39" s="53">
        <v>1.1352586499999999</v>
      </c>
      <c r="G39" s="53">
        <v>1.11145172</v>
      </c>
      <c r="H39" s="53">
        <v>1.11145172</v>
      </c>
      <c r="I39" s="53">
        <v>1.08876298</v>
      </c>
      <c r="J39" s="53">
        <v>1.0654151999999999</v>
      </c>
      <c r="K39" s="53">
        <v>1.0654151999999999</v>
      </c>
      <c r="L39" s="53">
        <v>1.0483954200000001</v>
      </c>
      <c r="M39" s="53">
        <v>1.03548906</v>
      </c>
      <c r="N39" s="53">
        <v>1.0414679200000001</v>
      </c>
      <c r="O39" s="53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4">
        <v>0.3404537708</v>
      </c>
      <c r="BY39" s="34">
        <v>0.33991797839999999</v>
      </c>
      <c r="BZ39" s="34">
        <v>0.34101776279999996</v>
      </c>
      <c r="CA39" s="34">
        <v>0.33629432979999996</v>
      </c>
      <c r="CB39" s="34">
        <v>0.33495484879999998</v>
      </c>
      <c r="CC39" s="34">
        <v>0.33410886080000002</v>
      </c>
      <c r="CD39" s="34">
        <v>0.3379581062</v>
      </c>
      <c r="CE39" s="34">
        <v>0.34816636140000001</v>
      </c>
      <c r="CF39" s="34">
        <v>0.36050368640000002</v>
      </c>
      <c r="CG39" s="34">
        <v>0.38094839639999994</v>
      </c>
      <c r="CH39" s="33">
        <v>0.40996578479999995</v>
      </c>
      <c r="CI39" s="33">
        <v>0</v>
      </c>
      <c r="CJ39" s="33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3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</row>
    <row r="40" spans="2:112" s="54" customFormat="1" x14ac:dyDescent="0.25">
      <c r="B40" s="50" t="s">
        <v>62</v>
      </c>
      <c r="C40" s="50" t="s">
        <v>4</v>
      </c>
      <c r="D40" s="50" t="s">
        <v>111</v>
      </c>
      <c r="E40" s="53">
        <v>1.5747498958999999</v>
      </c>
      <c r="F40" s="53">
        <v>1.5726267529600002</v>
      </c>
      <c r="G40" s="53">
        <v>1.8751525338999999</v>
      </c>
      <c r="H40" s="53">
        <v>1.9271434249299999</v>
      </c>
      <c r="I40" s="53">
        <v>2.2273285245199999</v>
      </c>
      <c r="J40" s="53">
        <v>2.2912534588</v>
      </c>
      <c r="K40" s="53">
        <v>2.2767401092399999</v>
      </c>
      <c r="L40" s="53">
        <v>2.3085203487999997</v>
      </c>
      <c r="M40" s="53">
        <v>2.3295428621599998</v>
      </c>
      <c r="N40" s="53">
        <v>2.0973163296999995</v>
      </c>
      <c r="O40" s="53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4">
        <v>4.7194659899338776</v>
      </c>
      <c r="BY40" s="34">
        <v>4.7209347419238687</v>
      </c>
      <c r="BZ40" s="34">
        <v>4.7394304600903325</v>
      </c>
      <c r="CA40" s="34">
        <v>4.6769511101384831</v>
      </c>
      <c r="CB40" s="34">
        <v>4.6627069038116753</v>
      </c>
      <c r="CC40" s="34">
        <v>4.6473467048351651</v>
      </c>
      <c r="CD40" s="34">
        <v>4.698845595284288</v>
      </c>
      <c r="CE40" s="34">
        <v>4.8121751753588455</v>
      </c>
      <c r="CF40" s="34">
        <v>4.9515154027262893</v>
      </c>
      <c r="CG40" s="34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37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>
        <v>3.7390730051899985</v>
      </c>
      <c r="DE40" s="27">
        <v>3.8396461420999985</v>
      </c>
      <c r="DF40" s="27">
        <v>4.012479964489998</v>
      </c>
      <c r="DG40" s="27">
        <v>3.7955698390999988</v>
      </c>
    </row>
    <row r="41" spans="2:112" s="54" customFormat="1" x14ac:dyDescent="0.25">
      <c r="B41" s="50" t="s">
        <v>77</v>
      </c>
      <c r="C41" s="50" t="s">
        <v>21</v>
      </c>
      <c r="D41" s="50" t="s">
        <v>112</v>
      </c>
      <c r="E41" s="53">
        <v>209.99761454325861</v>
      </c>
      <c r="F41" s="53">
        <v>202.034105357763</v>
      </c>
      <c r="G41" s="53">
        <v>238.08933427761897</v>
      </c>
      <c r="H41" s="53">
        <v>250.96723868554341</v>
      </c>
      <c r="I41" s="53">
        <v>300.74997322193855</v>
      </c>
      <c r="J41" s="53">
        <v>353.13711182782606</v>
      </c>
      <c r="K41" s="53">
        <v>356.25991161246372</v>
      </c>
      <c r="L41" s="53">
        <v>360.16370896425877</v>
      </c>
      <c r="M41" s="53">
        <v>350.54115812377404</v>
      </c>
      <c r="N41" s="53">
        <v>303.85079255160844</v>
      </c>
      <c r="O41" s="53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2589.4014792251655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4">
        <v>3410.731282686937</v>
      </c>
      <c r="BY41" s="34">
        <v>3287.5019026804666</v>
      </c>
      <c r="BZ41" s="34">
        <v>3246.9301050186323</v>
      </c>
      <c r="CA41" s="34">
        <v>3201.1040266012669</v>
      </c>
      <c r="CB41" s="34">
        <v>3215.8306947229357</v>
      </c>
      <c r="CC41" s="34">
        <v>3238.1664329802366</v>
      </c>
      <c r="CD41" s="34">
        <v>3309.2157639225375</v>
      </c>
      <c r="CE41" s="34">
        <v>3571.0440503649124</v>
      </c>
      <c r="CF41" s="30">
        <v>3669.8167173324127</v>
      </c>
      <c r="CG41" s="34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37">
        <v>4692.6540798894057</v>
      </c>
      <c r="CU41" s="27">
        <v>4633.103136605695</v>
      </c>
      <c r="CV41" s="27">
        <v>4544.7736915105734</v>
      </c>
      <c r="CW41" s="27">
        <v>4480.4988200820317</v>
      </c>
      <c r="CX41" s="27">
        <v>4321.1315048597125</v>
      </c>
      <c r="CY41" s="27">
        <v>4287.5209523548747</v>
      </c>
      <c r="CZ41" s="27">
        <v>4102.0032132618553</v>
      </c>
      <c r="DA41" s="27">
        <v>3905.0403771956608</v>
      </c>
      <c r="DB41" s="27">
        <v>3761.1151063710959</v>
      </c>
      <c r="DC41" s="27">
        <v>3506.4870851193964</v>
      </c>
      <c r="DD41" s="27">
        <v>3530.9625440405248</v>
      </c>
      <c r="DE41" s="27">
        <v>3762.1514598019339</v>
      </c>
      <c r="DF41" s="27">
        <v>4230.715266428645</v>
      </c>
      <c r="DG41" s="27">
        <v>4310.9852710125933</v>
      </c>
    </row>
    <row r="42" spans="2:112" s="54" customFormat="1" x14ac:dyDescent="0.25">
      <c r="B42" s="50" t="s">
        <v>78</v>
      </c>
      <c r="C42" s="50" t="s">
        <v>22</v>
      </c>
      <c r="D42" s="50" t="s">
        <v>113</v>
      </c>
      <c r="E42" s="53">
        <v>3.3402501040999999</v>
      </c>
      <c r="F42" s="53">
        <v>3.3833732470399998</v>
      </c>
      <c r="G42" s="53">
        <v>4.4708474660999995</v>
      </c>
      <c r="H42" s="53">
        <v>4.82985657507</v>
      </c>
      <c r="I42" s="53">
        <v>5.9196714754799995</v>
      </c>
      <c r="J42" s="53">
        <v>6.1387465411999997</v>
      </c>
      <c r="K42" s="53">
        <v>6.299259890760001</v>
      </c>
      <c r="L42" s="53">
        <v>6.6114796511999998</v>
      </c>
      <c r="M42" s="53">
        <v>6.8544571378399999</v>
      </c>
      <c r="N42" s="53">
        <v>6.1376836703000004</v>
      </c>
      <c r="O42" s="53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4">
        <v>19.924312635620002</v>
      </c>
      <c r="BY42" s="34">
        <v>19.895174492759999</v>
      </c>
      <c r="BZ42" s="34">
        <v>19.959766673565241</v>
      </c>
      <c r="CA42" s="34">
        <v>19.685982354050434</v>
      </c>
      <c r="CB42" s="34">
        <v>19.617515098858917</v>
      </c>
      <c r="CC42" s="34">
        <v>19.569326780542866</v>
      </c>
      <c r="CD42" s="34">
        <v>19.796424577548905</v>
      </c>
      <c r="CE42" s="34">
        <v>20.399032114589961</v>
      </c>
      <c r="CF42" s="34">
        <v>21.123466865475741</v>
      </c>
      <c r="CG42" s="34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37">
        <v>34.523707965070003</v>
      </c>
      <c r="CU42" s="27">
        <v>35.07870185414</v>
      </c>
      <c r="CV42" s="27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>
        <v>29.110970257050003</v>
      </c>
      <c r="DE42" s="27">
        <v>31.161606013019998</v>
      </c>
      <c r="DF42" s="27">
        <v>33.851968859240003</v>
      </c>
      <c r="DG42" s="27">
        <v>34.014444395400005</v>
      </c>
    </row>
    <row r="43" spans="2:112" s="54" customFormat="1" x14ac:dyDescent="0.25">
      <c r="B43" s="50" t="s">
        <v>63</v>
      </c>
      <c r="C43" s="50" t="s">
        <v>83</v>
      </c>
      <c r="D43" s="50" t="s">
        <v>114</v>
      </c>
      <c r="E43" s="53">
        <v>329.86258367970788</v>
      </c>
      <c r="F43" s="53">
        <v>330.35367769230805</v>
      </c>
      <c r="G43" s="53">
        <v>342.57471502966808</v>
      </c>
      <c r="H43" s="53">
        <v>364.67327604690809</v>
      </c>
      <c r="I43" s="53">
        <v>388.08205627766802</v>
      </c>
      <c r="J43" s="53">
        <v>733.30433127679339</v>
      </c>
      <c r="K43" s="53">
        <v>757.76707779108347</v>
      </c>
      <c r="L43" s="53">
        <v>803.85297553994349</v>
      </c>
      <c r="M43" s="53">
        <v>828.74404852682062</v>
      </c>
      <c r="N43" s="53">
        <v>852.72024202854982</v>
      </c>
      <c r="O43" s="53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4">
        <v>1418.3946311023894</v>
      </c>
      <c r="BY43" s="34">
        <v>51.983273559532357</v>
      </c>
      <c r="BZ43" s="34">
        <v>51.488545588891817</v>
      </c>
      <c r="CA43" s="34">
        <v>97.14164093518221</v>
      </c>
      <c r="CB43" s="34">
        <v>307.35633881750704</v>
      </c>
      <c r="CC43" s="34">
        <v>208.1329795445026</v>
      </c>
      <c r="CD43" s="34">
        <v>86.544646160824186</v>
      </c>
      <c r="CE43" s="34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37">
        <v>1186.5979839286451</v>
      </c>
      <c r="CU43" s="27">
        <v>629.56703763287828</v>
      </c>
      <c r="CV43" s="27">
        <v>1410.6834983903118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>
        <v>264.03726586532429</v>
      </c>
      <c r="DE43" s="27">
        <v>249.23181551094848</v>
      </c>
      <c r="DF43" s="27">
        <v>489.08652076660144</v>
      </c>
      <c r="DG43" s="27">
        <v>261.43318040532142</v>
      </c>
    </row>
    <row r="44" spans="2:112" s="54" customFormat="1" x14ac:dyDescent="0.25">
      <c r="B44" s="50"/>
      <c r="C44" s="50" t="s">
        <v>221</v>
      </c>
      <c r="D44" s="50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4"/>
      <c r="BY44" s="34">
        <v>22.94026573</v>
      </c>
      <c r="BZ44" s="34">
        <v>100.75988617</v>
      </c>
      <c r="CA44" s="34">
        <v>303.37076704999993</v>
      </c>
      <c r="CB44" s="34">
        <v>426.84738034000003</v>
      </c>
      <c r="CC44" s="34">
        <v>307.85577878000004</v>
      </c>
      <c r="CD44" s="34">
        <v>291.82128521000004</v>
      </c>
      <c r="CE44" s="34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27">
        <v>742.55935717999989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425.61770736</v>
      </c>
      <c r="CQ44" s="27">
        <v>339.52734437999999</v>
      </c>
      <c r="CR44" s="27">
        <v>563.86872688999995</v>
      </c>
      <c r="CS44" s="27">
        <v>633.50221127999998</v>
      </c>
      <c r="CT44" s="37">
        <v>429.18260045</v>
      </c>
      <c r="CU44" s="27">
        <v>509.59939400000002</v>
      </c>
      <c r="CV44" s="27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>
        <v>856.80503450000003</v>
      </c>
      <c r="DE44" s="27">
        <v>183.24390712000002</v>
      </c>
      <c r="DF44" s="27">
        <v>590.43535416999998</v>
      </c>
      <c r="DG44" s="27">
        <v>429.73482569999999</v>
      </c>
    </row>
    <row r="45" spans="2:112" s="54" customFormat="1" x14ac:dyDescent="0.25">
      <c r="B45" s="50" t="s">
        <v>79</v>
      </c>
      <c r="C45" s="50" t="s">
        <v>123</v>
      </c>
      <c r="D45" s="50" t="s">
        <v>115</v>
      </c>
      <c r="E45" s="53">
        <v>28.402419240909463</v>
      </c>
      <c r="F45" s="53">
        <v>37.84369590283525</v>
      </c>
      <c r="G45" s="53">
        <v>49.930284211939835</v>
      </c>
      <c r="H45" s="53">
        <v>61.527954475471304</v>
      </c>
      <c r="I45" s="53">
        <v>74.725349072156405</v>
      </c>
      <c r="J45" s="53">
        <v>88.199821067117568</v>
      </c>
      <c r="K45" s="53">
        <v>100.09645348503365</v>
      </c>
      <c r="L45" s="53">
        <v>110.36487729053752</v>
      </c>
      <c r="M45" s="53">
        <v>120.65226994069725</v>
      </c>
      <c r="N45" s="53">
        <v>129.94290656240969</v>
      </c>
      <c r="O45" s="53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30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4">
        <v>727.05802280290243</v>
      </c>
      <c r="BY45" s="34">
        <v>33.751208149939075</v>
      </c>
      <c r="BZ45" s="34">
        <v>35.660726152139262</v>
      </c>
      <c r="CA45" s="34">
        <v>47.831202581186666</v>
      </c>
      <c r="CB45" s="34">
        <v>244.83323277498374</v>
      </c>
      <c r="CC45" s="34">
        <v>25.071535195753171</v>
      </c>
      <c r="CD45" s="34">
        <v>125.48935992643261</v>
      </c>
      <c r="CE45" s="34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37">
        <v>289.76913832220293</v>
      </c>
      <c r="CU45" s="27">
        <v>293.58802290091649</v>
      </c>
      <c r="CV45" s="27">
        <v>264.48123238939792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>
        <v>34.285254191460822</v>
      </c>
      <c r="DE45" s="27">
        <v>37.691433728928715</v>
      </c>
      <c r="DF45" s="27">
        <v>38.753167261953045</v>
      </c>
      <c r="DG45" s="27">
        <v>165.19286542121216</v>
      </c>
    </row>
    <row r="46" spans="2:112" s="54" customFormat="1" x14ac:dyDescent="0.25">
      <c r="C46" s="50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7" spans="2:112" s="54" customFormat="1" x14ac:dyDescent="0.25"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38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2" s="60" customFormat="1" x14ac:dyDescent="0.25"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38"/>
      <c r="Q48" s="31"/>
      <c r="R48" s="31"/>
      <c r="S48" s="31"/>
      <c r="T48" s="31"/>
      <c r="U48" s="31"/>
      <c r="V48" s="31"/>
      <c r="W48" s="31"/>
      <c r="X48" s="31"/>
      <c r="Y48" s="36"/>
      <c r="Z48" s="31"/>
      <c r="AA48" s="31"/>
      <c r="AB48" s="39"/>
      <c r="AC48" s="31"/>
      <c r="AD48" s="31"/>
      <c r="AE48" s="31"/>
      <c r="AF48" s="31"/>
      <c r="AG48" s="31"/>
      <c r="AH48" s="31"/>
      <c r="AI48" s="31"/>
      <c r="AJ48" s="40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s="60" customFormat="1" x14ac:dyDescent="0.25"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AB49" s="61"/>
      <c r="AC49" s="62"/>
      <c r="AD49" s="62"/>
      <c r="AE49" s="62"/>
      <c r="AF49" s="62"/>
      <c r="AG49" s="62"/>
      <c r="AH49" s="62"/>
      <c r="AI49" s="62"/>
      <c r="AJ49" s="63"/>
      <c r="AQ49" s="53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s="60" customFormat="1" x14ac:dyDescent="0.25"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AB50" s="61"/>
      <c r="AC50" s="62"/>
      <c r="AD50" s="62"/>
      <c r="AE50" s="62"/>
      <c r="AF50" s="62"/>
      <c r="AG50" s="62"/>
      <c r="AH50" s="62"/>
      <c r="AI50" s="62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s="60" customFormat="1" x14ac:dyDescent="0.25">
      <c r="E51" s="55"/>
      <c r="F51" s="55"/>
      <c r="G51" s="55"/>
      <c r="H51" s="55"/>
      <c r="I51" s="55"/>
      <c r="J51" s="64"/>
      <c r="K51" s="64"/>
      <c r="L51" s="64"/>
      <c r="M51" s="55"/>
      <c r="N51" s="64"/>
      <c r="O51" s="64"/>
      <c r="AC51" s="62"/>
      <c r="AD51" s="62"/>
      <c r="AE51" s="62"/>
      <c r="AF51" s="62"/>
      <c r="AG51" s="62"/>
      <c r="AH51" s="62"/>
      <c r="AI51" s="62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s="60" customFormat="1" x14ac:dyDescent="0.25">
      <c r="E52" s="55"/>
      <c r="F52" s="55"/>
      <c r="G52" s="55"/>
      <c r="H52" s="55"/>
      <c r="I52" s="55"/>
      <c r="J52" s="64"/>
      <c r="K52" s="64"/>
      <c r="L52" s="64"/>
      <c r="M52" s="55"/>
      <c r="N52" s="64"/>
      <c r="O52" s="64"/>
      <c r="AC52" s="62"/>
      <c r="AD52" s="62"/>
      <c r="AE52" s="62"/>
      <c r="AF52" s="62"/>
      <c r="AG52" s="62"/>
      <c r="AH52" s="62"/>
      <c r="AI52" s="62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s="60" customFormat="1" x14ac:dyDescent="0.25">
      <c r="E53" s="55"/>
      <c r="F53" s="55"/>
      <c r="G53" s="55"/>
      <c r="H53" s="55"/>
      <c r="I53" s="55"/>
      <c r="J53" s="64"/>
      <c r="K53" s="64"/>
      <c r="L53" s="64"/>
      <c r="M53" s="55"/>
      <c r="N53" s="64"/>
      <c r="O53" s="64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s="60" customFormat="1" x14ac:dyDescent="0.25">
      <c r="E54" s="55"/>
      <c r="F54" s="55"/>
      <c r="G54" s="55"/>
      <c r="H54" s="55"/>
      <c r="I54" s="55"/>
      <c r="J54" s="64"/>
      <c r="K54" s="64"/>
      <c r="L54" s="64"/>
      <c r="M54" s="55"/>
      <c r="N54" s="64"/>
      <c r="O54" s="64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s="60" customFormat="1" x14ac:dyDescent="0.25">
      <c r="E55" s="55"/>
      <c r="F55" s="55"/>
      <c r="G55" s="55"/>
      <c r="H55" s="55"/>
      <c r="I55" s="55"/>
      <c r="J55" s="64"/>
      <c r="K55" s="64"/>
      <c r="L55" s="64"/>
      <c r="M55" s="55"/>
      <c r="N55" s="64"/>
      <c r="O55" s="64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s="60" customFormat="1" x14ac:dyDescent="0.25">
      <c r="E56" s="55"/>
      <c r="F56" s="55"/>
      <c r="G56" s="55"/>
      <c r="H56" s="55"/>
      <c r="I56" s="55"/>
      <c r="J56" s="64"/>
      <c r="K56" s="64"/>
      <c r="L56" s="64"/>
      <c r="M56" s="55"/>
      <c r="N56" s="64"/>
      <c r="O56" s="64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s="60" customFormat="1" x14ac:dyDescent="0.25">
      <c r="E57" s="55"/>
      <c r="F57" s="55"/>
      <c r="G57" s="55"/>
      <c r="H57" s="55"/>
      <c r="I57" s="55"/>
      <c r="J57" s="64"/>
      <c r="K57" s="64"/>
      <c r="L57" s="64"/>
      <c r="M57" s="55"/>
      <c r="N57" s="64"/>
      <c r="O57" s="64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s="60" customFormat="1" x14ac:dyDescent="0.25">
      <c r="E58" s="55"/>
      <c r="F58" s="55"/>
      <c r="G58" s="55"/>
      <c r="H58" s="55"/>
      <c r="I58" s="55"/>
      <c r="J58" s="64"/>
      <c r="K58" s="64"/>
      <c r="L58" s="64"/>
      <c r="M58" s="55"/>
      <c r="N58" s="64"/>
      <c r="O58" s="64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s="60" customFormat="1" x14ac:dyDescent="0.25">
      <c r="E59" s="55"/>
      <c r="F59" s="55"/>
      <c r="G59" s="55"/>
      <c r="H59" s="55"/>
      <c r="I59" s="55"/>
      <c r="J59" s="64"/>
      <c r="K59" s="64"/>
      <c r="L59" s="64"/>
      <c r="M59" s="55"/>
      <c r="N59" s="64"/>
      <c r="O59" s="64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s="60" customFormat="1" x14ac:dyDescent="0.25">
      <c r="E60" s="55"/>
      <c r="F60" s="55"/>
      <c r="G60" s="55"/>
      <c r="H60" s="55"/>
      <c r="I60" s="55"/>
      <c r="J60" s="64"/>
      <c r="K60" s="64"/>
      <c r="L60" s="64"/>
      <c r="M60" s="55"/>
      <c r="N60" s="64"/>
      <c r="O60" s="64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s="60" customFormat="1" x14ac:dyDescent="0.25">
      <c r="E61" s="55"/>
      <c r="F61" s="55"/>
      <c r="G61" s="55"/>
      <c r="H61" s="55"/>
      <c r="I61" s="55"/>
      <c r="J61" s="64"/>
      <c r="K61" s="64"/>
      <c r="L61" s="64"/>
      <c r="M61" s="55"/>
      <c r="N61" s="64"/>
      <c r="O61" s="64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s="60" customFormat="1" x14ac:dyDescent="0.25">
      <c r="E62" s="55"/>
      <c r="F62" s="55"/>
      <c r="G62" s="55"/>
      <c r="H62" s="55"/>
      <c r="I62" s="55"/>
      <c r="J62" s="64"/>
      <c r="K62" s="64"/>
      <c r="L62" s="64"/>
      <c r="M62" s="55"/>
      <c r="N62" s="64"/>
      <c r="O62" s="64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s="60" customFormat="1" x14ac:dyDescent="0.25">
      <c r="E63" s="55"/>
      <c r="F63" s="55"/>
      <c r="G63" s="55"/>
      <c r="H63" s="55"/>
      <c r="I63" s="55"/>
      <c r="J63" s="64"/>
      <c r="K63" s="64"/>
      <c r="L63" s="64"/>
      <c r="M63" s="55"/>
      <c r="N63" s="64"/>
      <c r="O63" s="64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s="60" customFormat="1" x14ac:dyDescent="0.25">
      <c r="E64" s="55"/>
      <c r="F64" s="55"/>
      <c r="G64" s="55"/>
      <c r="H64" s="55"/>
      <c r="I64" s="55"/>
      <c r="J64" s="64"/>
      <c r="K64" s="64"/>
      <c r="L64" s="64"/>
      <c r="M64" s="55"/>
      <c r="N64" s="64"/>
      <c r="O64" s="64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:111" s="60" customFormat="1" x14ac:dyDescent="0.25">
      <c r="E65" s="55"/>
      <c r="F65" s="55"/>
      <c r="G65" s="55"/>
      <c r="H65" s="55"/>
      <c r="I65" s="55"/>
      <c r="J65" s="64"/>
      <c r="K65" s="64"/>
      <c r="L65" s="64"/>
      <c r="M65" s="55"/>
      <c r="N65" s="64"/>
      <c r="O65" s="64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:111" s="60" customFormat="1" x14ac:dyDescent="0.25">
      <c r="E66" s="55"/>
      <c r="F66" s="55"/>
      <c r="G66" s="55"/>
      <c r="H66" s="55"/>
      <c r="I66" s="55"/>
      <c r="J66" s="64"/>
      <c r="K66" s="64"/>
      <c r="L66" s="64"/>
      <c r="M66" s="55"/>
      <c r="N66" s="64"/>
      <c r="O66" s="64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:111" s="60" customFormat="1" x14ac:dyDescent="0.25">
      <c r="E67" s="55"/>
      <c r="F67" s="55"/>
      <c r="G67" s="55"/>
      <c r="H67" s="55"/>
      <c r="I67" s="55"/>
      <c r="J67" s="64"/>
      <c r="K67" s="64"/>
      <c r="L67" s="64"/>
      <c r="M67" s="55"/>
      <c r="N67" s="64"/>
      <c r="O67" s="64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:111" s="60" customFormat="1" x14ac:dyDescent="0.25">
      <c r="E68" s="55"/>
      <c r="F68" s="55"/>
      <c r="G68" s="55"/>
      <c r="H68" s="55"/>
      <c r="I68" s="55"/>
      <c r="J68" s="64"/>
      <c r="K68" s="64"/>
      <c r="L68" s="64"/>
      <c r="M68" s="55"/>
      <c r="N68" s="64"/>
      <c r="O68" s="64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:111" s="60" customFormat="1" x14ac:dyDescent="0.25">
      <c r="E69" s="55"/>
      <c r="F69" s="55"/>
      <c r="G69" s="55"/>
      <c r="H69" s="55"/>
      <c r="I69" s="55"/>
      <c r="J69" s="64"/>
      <c r="K69" s="64"/>
      <c r="L69" s="64"/>
      <c r="M69" s="55"/>
      <c r="N69" s="64"/>
      <c r="O69" s="64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:111" s="60" customFormat="1" x14ac:dyDescent="0.25">
      <c r="E70" s="55"/>
      <c r="F70" s="55"/>
      <c r="G70" s="55"/>
      <c r="H70" s="55"/>
      <c r="I70" s="55"/>
      <c r="J70" s="64"/>
      <c r="K70" s="64"/>
      <c r="L70" s="64"/>
      <c r="M70" s="55"/>
      <c r="N70" s="64"/>
      <c r="O70" s="64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:111" s="60" customFormat="1" x14ac:dyDescent="0.25">
      <c r="E71" s="55"/>
      <c r="F71" s="55"/>
      <c r="G71" s="55"/>
      <c r="H71" s="55"/>
      <c r="I71" s="55"/>
      <c r="J71" s="64"/>
      <c r="K71" s="64"/>
      <c r="L71" s="64"/>
      <c r="M71" s="55"/>
      <c r="N71" s="64"/>
      <c r="O71" s="64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:111" s="60" customFormat="1" x14ac:dyDescent="0.25">
      <c r="E72" s="55"/>
      <c r="F72" s="55"/>
      <c r="G72" s="55"/>
      <c r="H72" s="55"/>
      <c r="I72" s="55"/>
      <c r="J72" s="64"/>
      <c r="K72" s="64"/>
      <c r="L72" s="64"/>
      <c r="M72" s="55"/>
      <c r="N72" s="64"/>
      <c r="O72" s="64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:111" s="60" customFormat="1" x14ac:dyDescent="0.25">
      <c r="E73" s="55"/>
      <c r="F73" s="55"/>
      <c r="G73" s="55"/>
      <c r="H73" s="55"/>
      <c r="I73" s="55"/>
      <c r="J73" s="64"/>
      <c r="K73" s="64"/>
      <c r="L73" s="64"/>
      <c r="M73" s="55"/>
      <c r="N73" s="64"/>
      <c r="O73" s="64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:111" s="60" customFormat="1" x14ac:dyDescent="0.25">
      <c r="E74" s="55"/>
      <c r="F74" s="55"/>
      <c r="G74" s="55"/>
      <c r="H74" s="55"/>
      <c r="I74" s="55"/>
      <c r="J74" s="64"/>
      <c r="K74" s="64"/>
      <c r="L74" s="64"/>
      <c r="M74" s="55"/>
      <c r="N74" s="64"/>
      <c r="O74" s="64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:111" s="60" customFormat="1" x14ac:dyDescent="0.25">
      <c r="E75" s="55"/>
      <c r="F75" s="55"/>
      <c r="G75" s="55"/>
      <c r="H75" s="55"/>
      <c r="I75" s="55"/>
      <c r="J75" s="64"/>
      <c r="K75" s="64"/>
      <c r="L75" s="64"/>
      <c r="M75" s="55"/>
      <c r="N75" s="64"/>
      <c r="O75" s="64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:111" s="60" customFormat="1" x14ac:dyDescent="0.25">
      <c r="E76" s="55"/>
      <c r="F76" s="55"/>
      <c r="G76" s="55"/>
      <c r="H76" s="55"/>
      <c r="I76" s="55"/>
      <c r="J76" s="64"/>
      <c r="K76" s="64"/>
      <c r="L76" s="64"/>
      <c r="M76" s="55"/>
      <c r="N76" s="64"/>
      <c r="O76" s="64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:111" s="60" customFormat="1" x14ac:dyDescent="0.25">
      <c r="E77" s="55"/>
      <c r="F77" s="55"/>
      <c r="G77" s="55"/>
      <c r="H77" s="55"/>
      <c r="I77" s="55"/>
      <c r="J77" s="64"/>
      <c r="K77" s="64"/>
      <c r="L77" s="64"/>
      <c r="M77" s="55"/>
      <c r="N77" s="64"/>
      <c r="O77" s="64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:111" s="60" customFormat="1" x14ac:dyDescent="0.25">
      <c r="E78" s="55"/>
      <c r="F78" s="55"/>
      <c r="G78" s="55"/>
      <c r="H78" s="55"/>
      <c r="I78" s="55"/>
      <c r="J78" s="64"/>
      <c r="K78" s="64"/>
      <c r="L78" s="64"/>
      <c r="M78" s="55"/>
      <c r="N78" s="64"/>
      <c r="O78" s="64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:111" s="60" customFormat="1" x14ac:dyDescent="0.25">
      <c r="E79" s="55"/>
      <c r="F79" s="55"/>
      <c r="G79" s="55"/>
      <c r="H79" s="55"/>
      <c r="I79" s="55"/>
      <c r="J79" s="64"/>
      <c r="K79" s="64"/>
      <c r="L79" s="64"/>
      <c r="M79" s="55"/>
      <c r="N79" s="64"/>
      <c r="O79" s="64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:111" s="60" customFormat="1" x14ac:dyDescent="0.25">
      <c r="E80" s="55"/>
      <c r="F80" s="55"/>
      <c r="G80" s="55"/>
      <c r="H80" s="55"/>
      <c r="I80" s="55"/>
      <c r="J80" s="64"/>
      <c r="K80" s="64"/>
      <c r="L80" s="64"/>
      <c r="M80" s="55"/>
      <c r="N80" s="64"/>
      <c r="O80" s="64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:111" s="60" customFormat="1" x14ac:dyDescent="0.25">
      <c r="E81" s="55"/>
      <c r="F81" s="55"/>
      <c r="G81" s="55"/>
      <c r="H81" s="55"/>
      <c r="I81" s="55"/>
      <c r="J81" s="64"/>
      <c r="K81" s="64"/>
      <c r="L81" s="64"/>
      <c r="M81" s="55"/>
      <c r="N81" s="64"/>
      <c r="O81" s="64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:111" s="60" customFormat="1" x14ac:dyDescent="0.25">
      <c r="E82" s="55"/>
      <c r="F82" s="55"/>
      <c r="G82" s="55"/>
      <c r="H82" s="55"/>
      <c r="I82" s="55"/>
      <c r="J82" s="64"/>
      <c r="K82" s="64"/>
      <c r="L82" s="64"/>
      <c r="M82" s="55"/>
      <c r="N82" s="64"/>
      <c r="O82" s="64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:111" s="60" customFormat="1" x14ac:dyDescent="0.25">
      <c r="E83" s="55"/>
      <c r="F83" s="55"/>
      <c r="G83" s="55"/>
      <c r="H83" s="55"/>
      <c r="I83" s="55"/>
      <c r="J83" s="64"/>
      <c r="K83" s="64"/>
      <c r="L83" s="64"/>
      <c r="M83" s="55"/>
      <c r="N83" s="64"/>
      <c r="O83" s="64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:111" s="60" customFormat="1" x14ac:dyDescent="0.25">
      <c r="E84" s="55"/>
      <c r="F84" s="55"/>
      <c r="G84" s="55"/>
      <c r="H84" s="55"/>
      <c r="I84" s="55"/>
      <c r="J84" s="64"/>
      <c r="K84" s="64"/>
      <c r="L84" s="64"/>
      <c r="M84" s="55"/>
      <c r="N84" s="64"/>
      <c r="O84" s="64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:111" s="60" customFormat="1" x14ac:dyDescent="0.25">
      <c r="E85" s="55"/>
      <c r="F85" s="55"/>
      <c r="G85" s="55"/>
      <c r="H85" s="55"/>
      <c r="I85" s="55"/>
      <c r="J85" s="64"/>
      <c r="K85" s="64"/>
      <c r="L85" s="64"/>
      <c r="M85" s="55"/>
      <c r="N85" s="64"/>
      <c r="O85" s="64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:111" s="60" customFormat="1" x14ac:dyDescent="0.25">
      <c r="E86" s="55"/>
      <c r="F86" s="55"/>
      <c r="G86" s="55"/>
      <c r="H86" s="55"/>
      <c r="I86" s="55"/>
      <c r="J86" s="64"/>
      <c r="K86" s="64"/>
      <c r="L86" s="64"/>
      <c r="M86" s="55"/>
      <c r="N86" s="64"/>
      <c r="O86" s="64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:111" s="60" customFormat="1" x14ac:dyDescent="0.25">
      <c r="E87" s="55"/>
      <c r="F87" s="55"/>
      <c r="G87" s="55"/>
      <c r="H87" s="55"/>
      <c r="I87" s="55"/>
      <c r="J87" s="64"/>
      <c r="K87" s="64"/>
      <c r="L87" s="64"/>
      <c r="M87" s="55"/>
      <c r="N87" s="64"/>
      <c r="O87" s="64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:111" s="60" customFormat="1" x14ac:dyDescent="0.25">
      <c r="E88" s="55"/>
      <c r="F88" s="55"/>
      <c r="G88" s="55"/>
      <c r="H88" s="55"/>
      <c r="I88" s="55"/>
      <c r="J88" s="64"/>
      <c r="K88" s="64"/>
      <c r="L88" s="64"/>
      <c r="M88" s="55"/>
      <c r="N88" s="64"/>
      <c r="O88" s="64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:111" s="60" customFormat="1" x14ac:dyDescent="0.25">
      <c r="E89" s="55"/>
      <c r="F89" s="55"/>
      <c r="G89" s="55"/>
      <c r="H89" s="55"/>
      <c r="I89" s="55"/>
      <c r="J89" s="64"/>
      <c r="K89" s="64"/>
      <c r="L89" s="64"/>
      <c r="M89" s="55"/>
      <c r="N89" s="64"/>
      <c r="O89" s="64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:111" s="60" customFormat="1" x14ac:dyDescent="0.25">
      <c r="E90" s="55"/>
      <c r="F90" s="55"/>
      <c r="G90" s="55"/>
      <c r="H90" s="55"/>
      <c r="I90" s="55"/>
      <c r="J90" s="64"/>
      <c r="K90" s="64"/>
      <c r="L90" s="64"/>
      <c r="M90" s="55"/>
      <c r="N90" s="64"/>
      <c r="O90" s="64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:111" s="60" customFormat="1" x14ac:dyDescent="0.25">
      <c r="E91" s="55"/>
      <c r="F91" s="55"/>
      <c r="G91" s="55"/>
      <c r="H91" s="55"/>
      <c r="I91" s="55"/>
      <c r="J91" s="64"/>
      <c r="K91" s="64"/>
      <c r="L91" s="64"/>
      <c r="M91" s="55"/>
      <c r="N91" s="64"/>
      <c r="O91" s="64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:111" s="60" customFormat="1" x14ac:dyDescent="0.25">
      <c r="E92" s="55"/>
      <c r="F92" s="55"/>
      <c r="G92" s="55"/>
      <c r="H92" s="55"/>
      <c r="I92" s="55"/>
      <c r="J92" s="64"/>
      <c r="K92" s="64"/>
      <c r="L92" s="64"/>
      <c r="M92" s="55"/>
      <c r="N92" s="64"/>
      <c r="O92" s="64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:111" s="60" customFormat="1" x14ac:dyDescent="0.25">
      <c r="E93" s="55"/>
      <c r="F93" s="55"/>
      <c r="G93" s="55"/>
      <c r="H93" s="55"/>
      <c r="I93" s="55"/>
      <c r="J93" s="64"/>
      <c r="K93" s="64"/>
      <c r="L93" s="64"/>
      <c r="M93" s="55"/>
      <c r="N93" s="64"/>
      <c r="O93" s="64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:111" s="60" customFormat="1" x14ac:dyDescent="0.25">
      <c r="E94" s="55"/>
      <c r="F94" s="55"/>
      <c r="G94" s="55"/>
      <c r="H94" s="55"/>
      <c r="I94" s="55"/>
      <c r="J94" s="64"/>
      <c r="K94" s="64"/>
      <c r="L94" s="64"/>
      <c r="M94" s="55"/>
      <c r="N94" s="64"/>
      <c r="O94" s="64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:111" s="60" customFormat="1" x14ac:dyDescent="0.25">
      <c r="E95" s="55"/>
      <c r="F95" s="55"/>
      <c r="G95" s="55"/>
      <c r="H95" s="55"/>
      <c r="I95" s="55"/>
      <c r="J95" s="64"/>
      <c r="K95" s="64"/>
      <c r="L95" s="64"/>
      <c r="M95" s="55"/>
      <c r="N95" s="64"/>
      <c r="O95" s="64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:111" s="60" customFormat="1" x14ac:dyDescent="0.25">
      <c r="E96" s="55"/>
      <c r="F96" s="55"/>
      <c r="G96" s="55"/>
      <c r="H96" s="55"/>
      <c r="I96" s="55"/>
      <c r="J96" s="64"/>
      <c r="K96" s="64"/>
      <c r="L96" s="64"/>
      <c r="M96" s="55"/>
      <c r="N96" s="64"/>
      <c r="O96" s="64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:111" s="60" customFormat="1" x14ac:dyDescent="0.25">
      <c r="E97" s="55"/>
      <c r="F97" s="55"/>
      <c r="G97" s="55"/>
      <c r="H97" s="55"/>
      <c r="I97" s="55"/>
      <c r="J97" s="64"/>
      <c r="K97" s="64"/>
      <c r="L97" s="64"/>
      <c r="M97" s="55"/>
      <c r="N97" s="64"/>
      <c r="O97" s="64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:111" s="60" customFormat="1" x14ac:dyDescent="0.25">
      <c r="E98" s="55"/>
      <c r="F98" s="55"/>
      <c r="G98" s="55"/>
      <c r="H98" s="55"/>
      <c r="I98" s="55"/>
      <c r="J98" s="64"/>
      <c r="K98" s="64"/>
      <c r="L98" s="64"/>
      <c r="M98" s="55"/>
      <c r="N98" s="64"/>
      <c r="O98" s="64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:111" s="60" customFormat="1" x14ac:dyDescent="0.25">
      <c r="E99" s="55"/>
      <c r="F99" s="55"/>
      <c r="G99" s="55"/>
      <c r="H99" s="55"/>
      <c r="I99" s="55"/>
      <c r="J99" s="64"/>
      <c r="K99" s="64"/>
      <c r="L99" s="64"/>
      <c r="M99" s="55"/>
      <c r="N99" s="64"/>
      <c r="O99" s="64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:111" s="60" customFormat="1" x14ac:dyDescent="0.25">
      <c r="E100" s="55"/>
      <c r="F100" s="55"/>
      <c r="G100" s="55"/>
      <c r="H100" s="55"/>
      <c r="I100" s="55"/>
      <c r="J100" s="64"/>
      <c r="K100" s="64"/>
      <c r="L100" s="64"/>
      <c r="M100" s="55"/>
      <c r="N100" s="64"/>
      <c r="O100" s="64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:111" s="60" customFormat="1" x14ac:dyDescent="0.25">
      <c r="E101" s="55"/>
      <c r="F101" s="55"/>
      <c r="G101" s="55"/>
      <c r="H101" s="55"/>
      <c r="I101" s="55"/>
      <c r="J101" s="64"/>
      <c r="K101" s="64"/>
      <c r="L101" s="64"/>
      <c r="M101" s="55"/>
      <c r="N101" s="64"/>
      <c r="O101" s="64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:111" s="60" customFormat="1" x14ac:dyDescent="0.25">
      <c r="E102" s="55"/>
      <c r="F102" s="55"/>
      <c r="G102" s="55"/>
      <c r="H102" s="55"/>
      <c r="I102" s="55"/>
      <c r="J102" s="64"/>
      <c r="K102" s="64"/>
      <c r="L102" s="64"/>
      <c r="M102" s="55"/>
      <c r="N102" s="64"/>
      <c r="O102" s="64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:111" s="60" customFormat="1" x14ac:dyDescent="0.25">
      <c r="E103" s="55"/>
      <c r="F103" s="55"/>
      <c r="G103" s="55"/>
      <c r="H103" s="55"/>
      <c r="I103" s="55"/>
      <c r="J103" s="64"/>
      <c r="K103" s="64"/>
      <c r="L103" s="64"/>
      <c r="M103" s="55"/>
      <c r="N103" s="64"/>
      <c r="O103" s="64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:111" s="60" customFormat="1" x14ac:dyDescent="0.25">
      <c r="E104" s="55"/>
      <c r="F104" s="55"/>
      <c r="G104" s="55"/>
      <c r="H104" s="55"/>
      <c r="I104" s="55"/>
      <c r="J104" s="64"/>
      <c r="K104" s="64"/>
      <c r="L104" s="64"/>
      <c r="M104" s="55"/>
      <c r="N104" s="64"/>
      <c r="O104" s="64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:111" s="60" customFormat="1" x14ac:dyDescent="0.25">
      <c r="E105" s="55"/>
      <c r="F105" s="55"/>
      <c r="G105" s="55"/>
      <c r="H105" s="55"/>
      <c r="I105" s="55"/>
      <c r="J105" s="64"/>
      <c r="K105" s="64"/>
      <c r="L105" s="64"/>
      <c r="M105" s="55"/>
      <c r="N105" s="64"/>
      <c r="O105" s="64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:111" s="60" customFormat="1" x14ac:dyDescent="0.25">
      <c r="E106" s="55"/>
      <c r="F106" s="55"/>
      <c r="G106" s="55"/>
      <c r="H106" s="55"/>
      <c r="I106" s="55"/>
      <c r="J106" s="64"/>
      <c r="K106" s="64"/>
      <c r="L106" s="64"/>
      <c r="M106" s="55"/>
      <c r="N106" s="64"/>
      <c r="O106" s="64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:111" s="60" customFormat="1" x14ac:dyDescent="0.25">
      <c r="E107" s="55"/>
      <c r="F107" s="55"/>
      <c r="G107" s="55"/>
      <c r="H107" s="55"/>
      <c r="I107" s="55"/>
      <c r="J107" s="64"/>
      <c r="K107" s="64"/>
      <c r="L107" s="64"/>
      <c r="M107" s="55"/>
      <c r="N107" s="64"/>
      <c r="O107" s="64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:111" s="60" customFormat="1" x14ac:dyDescent="0.25">
      <c r="E108" s="55"/>
      <c r="F108" s="55"/>
      <c r="G108" s="55"/>
      <c r="H108" s="55"/>
      <c r="I108" s="55"/>
      <c r="J108" s="64"/>
      <c r="K108" s="64"/>
      <c r="L108" s="64"/>
      <c r="M108" s="55"/>
      <c r="N108" s="64"/>
      <c r="O108" s="64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:111" s="60" customFormat="1" x14ac:dyDescent="0.25">
      <c r="E109" s="55"/>
      <c r="F109" s="55"/>
      <c r="G109" s="55"/>
      <c r="H109" s="55"/>
      <c r="I109" s="55"/>
      <c r="J109" s="64"/>
      <c r="K109" s="64"/>
      <c r="L109" s="64"/>
      <c r="M109" s="55"/>
      <c r="N109" s="64"/>
      <c r="O109" s="64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:111" s="60" customFormat="1" x14ac:dyDescent="0.25">
      <c r="E110" s="55"/>
      <c r="F110" s="55"/>
      <c r="G110" s="55"/>
      <c r="H110" s="55"/>
      <c r="I110" s="55"/>
      <c r="J110" s="64"/>
      <c r="K110" s="64"/>
      <c r="L110" s="64"/>
      <c r="M110" s="55"/>
      <c r="N110" s="64"/>
      <c r="O110" s="64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:111" s="60" customFormat="1" x14ac:dyDescent="0.25">
      <c r="E111" s="55"/>
      <c r="F111" s="55"/>
      <c r="G111" s="55"/>
      <c r="H111" s="55"/>
      <c r="I111" s="55"/>
      <c r="J111" s="64"/>
      <c r="K111" s="64"/>
      <c r="L111" s="64"/>
      <c r="M111" s="55"/>
      <c r="N111" s="64"/>
      <c r="O111" s="64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:111" s="60" customFormat="1" x14ac:dyDescent="0.25">
      <c r="E112" s="55"/>
      <c r="F112" s="55"/>
      <c r="G112" s="55"/>
      <c r="H112" s="55"/>
      <c r="I112" s="55"/>
      <c r="J112" s="64"/>
      <c r="K112" s="64"/>
      <c r="L112" s="64"/>
      <c r="M112" s="55"/>
      <c r="N112" s="64"/>
      <c r="O112" s="64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:111" s="60" customFormat="1" x14ac:dyDescent="0.25">
      <c r="E113" s="55"/>
      <c r="F113" s="55"/>
      <c r="G113" s="55"/>
      <c r="H113" s="55"/>
      <c r="I113" s="55"/>
      <c r="J113" s="64"/>
      <c r="K113" s="64"/>
      <c r="L113" s="64"/>
      <c r="M113" s="55"/>
      <c r="N113" s="64"/>
      <c r="O113" s="64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:111" s="60" customFormat="1" x14ac:dyDescent="0.25">
      <c r="E114" s="55"/>
      <c r="F114" s="55"/>
      <c r="G114" s="55"/>
      <c r="H114" s="55"/>
      <c r="I114" s="55"/>
      <c r="J114" s="64"/>
      <c r="K114" s="64"/>
      <c r="L114" s="64"/>
      <c r="M114" s="55"/>
      <c r="N114" s="64"/>
      <c r="O114" s="64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:111" s="60" customFormat="1" x14ac:dyDescent="0.25">
      <c r="E115" s="55"/>
      <c r="F115" s="55"/>
      <c r="G115" s="55"/>
      <c r="H115" s="55"/>
      <c r="I115" s="55"/>
      <c r="J115" s="64"/>
      <c r="K115" s="64"/>
      <c r="L115" s="64"/>
      <c r="M115" s="55"/>
      <c r="N115" s="64"/>
      <c r="O115" s="64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:111" s="60" customFormat="1" x14ac:dyDescent="0.25">
      <c r="E116" s="55"/>
      <c r="F116" s="55"/>
      <c r="G116" s="55"/>
      <c r="H116" s="55"/>
      <c r="I116" s="55"/>
      <c r="J116" s="64"/>
      <c r="K116" s="64"/>
      <c r="L116" s="64"/>
      <c r="M116" s="55"/>
      <c r="N116" s="64"/>
      <c r="O116" s="64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:111" s="60" customFormat="1" x14ac:dyDescent="0.25">
      <c r="E117" s="55"/>
      <c r="F117" s="55"/>
      <c r="G117" s="55"/>
      <c r="H117" s="55"/>
      <c r="I117" s="55"/>
      <c r="J117" s="64"/>
      <c r="K117" s="64"/>
      <c r="L117" s="64"/>
      <c r="M117" s="55"/>
      <c r="N117" s="64"/>
      <c r="O117" s="64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:111" s="60" customFormat="1" x14ac:dyDescent="0.25">
      <c r="E118" s="55"/>
      <c r="F118" s="55"/>
      <c r="G118" s="55"/>
      <c r="H118" s="55"/>
      <c r="I118" s="55"/>
      <c r="J118" s="64"/>
      <c r="K118" s="64"/>
      <c r="L118" s="64"/>
      <c r="M118" s="55"/>
      <c r="N118" s="64"/>
      <c r="O118" s="64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:111" s="60" customFormat="1" x14ac:dyDescent="0.25">
      <c r="E119" s="55"/>
      <c r="F119" s="55"/>
      <c r="G119" s="55"/>
      <c r="H119" s="55"/>
      <c r="I119" s="55"/>
      <c r="J119" s="64"/>
      <c r="K119" s="64"/>
      <c r="L119" s="64"/>
      <c r="M119" s="55"/>
      <c r="N119" s="64"/>
      <c r="O119" s="64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:111" x14ac:dyDescent="0.25">
      <c r="CM122" s="31"/>
    </row>
    <row r="123" spans="5:111" x14ac:dyDescent="0.25">
      <c r="CM123" s="31"/>
    </row>
    <row r="124" spans="5:111" x14ac:dyDescent="0.25">
      <c r="CM124" s="31"/>
    </row>
    <row r="125" spans="5:111" x14ac:dyDescent="0.25">
      <c r="CM125" s="31"/>
    </row>
    <row r="126" spans="5:111" x14ac:dyDescent="0.25">
      <c r="CM126" s="31"/>
    </row>
    <row r="127" spans="5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Radjin Wens</cp:lastModifiedBy>
  <cp:lastPrinted>2022-08-01T17:36:14Z</cp:lastPrinted>
  <dcterms:created xsi:type="dcterms:W3CDTF">2017-02-03T11:24:08Z</dcterms:created>
  <dcterms:modified xsi:type="dcterms:W3CDTF">2025-01-09T12:38:38Z</dcterms:modified>
</cp:coreProperties>
</file>